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"/>
    </mc:Choice>
  </mc:AlternateContent>
  <bookViews>
    <workbookView xWindow="0" yWindow="0" windowWidth="28800" windowHeight="12180"/>
  </bookViews>
  <sheets>
    <sheet name="契約設備内訳表" sheetId="1" r:id="rId1"/>
    <sheet name="【補助シート】契約設備内訳表（負荷）" sheetId="2" r:id="rId2"/>
    <sheet name="（負荷設備営配登録）" sheetId="13" state="hidden" r:id="rId3"/>
    <sheet name="計算書（非表示）" sheetId="10" state="hidden" r:id="rId4"/>
    <sheet name="機器ｺｰﾄﾞ（非表示）" sheetId="6" state="hidden" r:id="rId5"/>
  </sheets>
  <definedNames>
    <definedName name="HTML_CodePage" hidden="1">932</definedName>
    <definedName name="HTML_CON" localSheetId="2" hidden="1">{"'（４）'!$A$1:$I$53"}</definedName>
    <definedName name="HTML_CON" hidden="1">{"'（４）'!$A$1:$I$53"}</definedName>
    <definedName name="HTML_Control" localSheetId="2" hidden="1">{"'（４）'!$A$1:$I$53"}</definedName>
    <definedName name="HTML_Control" hidden="1">{"'（４）'!$A$1:$I$53"}</definedName>
    <definedName name="HTML_Description" hidden="1">""</definedName>
    <definedName name="HTML_Email" hidden="1">""</definedName>
    <definedName name="HTML_Header" hidden="1">"（４）"</definedName>
    <definedName name="HTML_LastUpdate" hidden="1">"99/07/01"</definedName>
    <definedName name="HTML_LineAfter" hidden="1">FALSE</definedName>
    <definedName name="HTML_LineBefore" hidden="1">FALSE</definedName>
    <definedName name="HTML_Name" hidden="1">"九電原子力PJ"</definedName>
    <definedName name="HTML_OBDlg2" hidden="1">TRUE</definedName>
    <definedName name="HTML_OBDlg4" hidden="1">TRUE</definedName>
    <definedName name="HTML_OS" hidden="1">0</definedName>
    <definedName name="HTML_PathFile" hidden="1">"F:\ドキュメント\４：基準・規定\0037-4-0052：採番台帳\MyHTML.htm"</definedName>
    <definedName name="HTML_Title" hidden="1">"ﾄﾞｷｭﾒﾝﾄ採番台帳qq"</definedName>
    <definedName name="_xlnm.Print_Area" localSheetId="1">'【補助シート】契約設備内訳表（負荷）'!$B$1:$BG$259</definedName>
    <definedName name="_xlnm.Print_Area" localSheetId="0">契約設備内訳表!$A$1:$BD$108</definedName>
    <definedName name="_xlnm.Print_Titles" localSheetId="1">'【補助シート】契約設備内訳表（負荷）'!$1:$9</definedName>
  </definedNames>
  <calcPr calcId="152511"/>
</workbook>
</file>

<file path=xl/calcChain.xml><?xml version="1.0" encoding="utf-8"?>
<calcChain xmlns="http://schemas.openxmlformats.org/spreadsheetml/2006/main">
  <c r="D20" i="2" l="1"/>
  <c r="B10" i="13" l="1"/>
  <c r="B9" i="13"/>
  <c r="B8" i="13"/>
  <c r="B7" i="13"/>
  <c r="B6" i="13"/>
  <c r="B5" i="13"/>
  <c r="BC12" i="2" l="1"/>
  <c r="BD12" i="2"/>
  <c r="BE12" i="2"/>
  <c r="BF12" i="2"/>
  <c r="BG12" i="2"/>
  <c r="BC13" i="2"/>
  <c r="BD13" i="2"/>
  <c r="BE13" i="2"/>
  <c r="BF13" i="2"/>
  <c r="BG13" i="2"/>
  <c r="BC14" i="2"/>
  <c r="BD14" i="2"/>
  <c r="BE14" i="2"/>
  <c r="BF14" i="2"/>
  <c r="BG14" i="2"/>
  <c r="BC15" i="2"/>
  <c r="BD15" i="2"/>
  <c r="BE15" i="2"/>
  <c r="BF15" i="2"/>
  <c r="BG15" i="2"/>
  <c r="BC16" i="2"/>
  <c r="BD16" i="2"/>
  <c r="BE16" i="2"/>
  <c r="BF16" i="2"/>
  <c r="BG16" i="2"/>
  <c r="BC17" i="2"/>
  <c r="BD17" i="2"/>
  <c r="BE17" i="2"/>
  <c r="BF17" i="2"/>
  <c r="BG17" i="2"/>
  <c r="BC18" i="2"/>
  <c r="BD18" i="2"/>
  <c r="BE18" i="2"/>
  <c r="BF18" i="2"/>
  <c r="BG18" i="2"/>
  <c r="BC19" i="2"/>
  <c r="BD19" i="2"/>
  <c r="BE19" i="2"/>
  <c r="BF19" i="2"/>
  <c r="BG19" i="2"/>
  <c r="BC20" i="2"/>
  <c r="BD20" i="2"/>
  <c r="BE20" i="2"/>
  <c r="BF20" i="2"/>
  <c r="BG20" i="2"/>
  <c r="BC21" i="2"/>
  <c r="BD21" i="2"/>
  <c r="BE21" i="2"/>
  <c r="BF21" i="2"/>
  <c r="BG21" i="2"/>
  <c r="BC22" i="2"/>
  <c r="BD22" i="2"/>
  <c r="BE22" i="2"/>
  <c r="BF22" i="2"/>
  <c r="BG22" i="2"/>
  <c r="BC23" i="2"/>
  <c r="BD23" i="2"/>
  <c r="BE23" i="2"/>
  <c r="BF23" i="2"/>
  <c r="BG23" i="2"/>
  <c r="BC24" i="2"/>
  <c r="BD24" i="2"/>
  <c r="BE24" i="2"/>
  <c r="BF24" i="2"/>
  <c r="BG24" i="2"/>
  <c r="BC25" i="2"/>
  <c r="BD25" i="2"/>
  <c r="BE25" i="2"/>
  <c r="BF25" i="2"/>
  <c r="BG25" i="2"/>
  <c r="BC26" i="2"/>
  <c r="BD26" i="2"/>
  <c r="BE26" i="2"/>
  <c r="BF26" i="2"/>
  <c r="BG26" i="2"/>
  <c r="BC27" i="2"/>
  <c r="BD27" i="2"/>
  <c r="BE27" i="2"/>
  <c r="BF27" i="2"/>
  <c r="BG27" i="2"/>
  <c r="BC28" i="2"/>
  <c r="BD28" i="2"/>
  <c r="BE28" i="2"/>
  <c r="BF28" i="2"/>
  <c r="BG28" i="2"/>
  <c r="BC29" i="2"/>
  <c r="BD29" i="2"/>
  <c r="BE29" i="2"/>
  <c r="BF29" i="2"/>
  <c r="BG29" i="2"/>
  <c r="BC30" i="2"/>
  <c r="BD30" i="2"/>
  <c r="BE30" i="2"/>
  <c r="BF30" i="2"/>
  <c r="BG30" i="2"/>
  <c r="BC31" i="2"/>
  <c r="BD31" i="2"/>
  <c r="BE31" i="2"/>
  <c r="BF31" i="2"/>
  <c r="BG31" i="2"/>
  <c r="BC32" i="2"/>
  <c r="BD32" i="2"/>
  <c r="BE32" i="2"/>
  <c r="BF32" i="2"/>
  <c r="BG32" i="2"/>
  <c r="BC33" i="2"/>
  <c r="BD33" i="2"/>
  <c r="BE33" i="2"/>
  <c r="BF33" i="2"/>
  <c r="BG33" i="2"/>
  <c r="BC34" i="2"/>
  <c r="BD34" i="2"/>
  <c r="BE34" i="2"/>
  <c r="BF34" i="2"/>
  <c r="BG34" i="2"/>
  <c r="BC35" i="2"/>
  <c r="BD35" i="2"/>
  <c r="BE35" i="2"/>
  <c r="BF35" i="2"/>
  <c r="BG35" i="2"/>
  <c r="BC36" i="2"/>
  <c r="BD36" i="2"/>
  <c r="BE36" i="2"/>
  <c r="BF36" i="2"/>
  <c r="BG36" i="2"/>
  <c r="BC37" i="2"/>
  <c r="BD37" i="2"/>
  <c r="BE37" i="2"/>
  <c r="BF37" i="2"/>
  <c r="BG37" i="2"/>
  <c r="BC38" i="2"/>
  <c r="BD38" i="2"/>
  <c r="BE38" i="2"/>
  <c r="BF38" i="2"/>
  <c r="BG38" i="2"/>
  <c r="BC39" i="2"/>
  <c r="BD39" i="2"/>
  <c r="BE39" i="2"/>
  <c r="BF39" i="2"/>
  <c r="BG39" i="2"/>
  <c r="BC40" i="2"/>
  <c r="BD40" i="2"/>
  <c r="BE40" i="2"/>
  <c r="BF40" i="2"/>
  <c r="BG40" i="2"/>
  <c r="BC41" i="2"/>
  <c r="BD41" i="2"/>
  <c r="BE41" i="2"/>
  <c r="BF41" i="2"/>
  <c r="BG41" i="2"/>
  <c r="BC42" i="2"/>
  <c r="BD42" i="2"/>
  <c r="BE42" i="2"/>
  <c r="BF42" i="2"/>
  <c r="BG42" i="2"/>
  <c r="BC43" i="2"/>
  <c r="BD43" i="2"/>
  <c r="BE43" i="2"/>
  <c r="BF43" i="2"/>
  <c r="BG43" i="2"/>
  <c r="BC44" i="2"/>
  <c r="BD44" i="2"/>
  <c r="BE44" i="2"/>
  <c r="BF44" i="2"/>
  <c r="BG44" i="2"/>
  <c r="BC45" i="2"/>
  <c r="BD45" i="2"/>
  <c r="BE45" i="2"/>
  <c r="BF45" i="2"/>
  <c r="BG45" i="2"/>
  <c r="BC46" i="2"/>
  <c r="BD46" i="2"/>
  <c r="BE46" i="2"/>
  <c r="BF46" i="2"/>
  <c r="BG46" i="2"/>
  <c r="BC47" i="2"/>
  <c r="BD47" i="2"/>
  <c r="BE47" i="2"/>
  <c r="BF47" i="2"/>
  <c r="BG47" i="2"/>
  <c r="BC48" i="2"/>
  <c r="BD48" i="2"/>
  <c r="BE48" i="2"/>
  <c r="BF48" i="2"/>
  <c r="BG48" i="2"/>
  <c r="BC49" i="2"/>
  <c r="BD49" i="2"/>
  <c r="BE49" i="2"/>
  <c r="BF49" i="2"/>
  <c r="BG49" i="2"/>
  <c r="BC50" i="2"/>
  <c r="BD50" i="2"/>
  <c r="BE50" i="2"/>
  <c r="BF50" i="2"/>
  <c r="BG50" i="2"/>
  <c r="BC51" i="2"/>
  <c r="BD51" i="2"/>
  <c r="BE51" i="2"/>
  <c r="BF51" i="2"/>
  <c r="BG51" i="2"/>
  <c r="BC52" i="2"/>
  <c r="BD52" i="2"/>
  <c r="BE52" i="2"/>
  <c r="BF52" i="2"/>
  <c r="BG52" i="2"/>
  <c r="BC53" i="2"/>
  <c r="BD53" i="2"/>
  <c r="BE53" i="2"/>
  <c r="BF53" i="2"/>
  <c r="BG53" i="2"/>
  <c r="BC54" i="2"/>
  <c r="BD54" i="2"/>
  <c r="BE54" i="2"/>
  <c r="BF54" i="2"/>
  <c r="BG54" i="2"/>
  <c r="BC55" i="2"/>
  <c r="BD55" i="2"/>
  <c r="BE55" i="2"/>
  <c r="BF55" i="2"/>
  <c r="BG55" i="2"/>
  <c r="BC56" i="2"/>
  <c r="BD56" i="2"/>
  <c r="BE56" i="2"/>
  <c r="BF56" i="2"/>
  <c r="BG56" i="2"/>
  <c r="BC57" i="2"/>
  <c r="BD57" i="2"/>
  <c r="BE57" i="2"/>
  <c r="BF57" i="2"/>
  <c r="BG57" i="2"/>
  <c r="BC58" i="2"/>
  <c r="BD58" i="2"/>
  <c r="BE58" i="2"/>
  <c r="BF58" i="2"/>
  <c r="BG58" i="2"/>
  <c r="BC59" i="2"/>
  <c r="BD59" i="2"/>
  <c r="BE59" i="2"/>
  <c r="BF59" i="2"/>
  <c r="BG59" i="2"/>
  <c r="BC60" i="2"/>
  <c r="BD60" i="2"/>
  <c r="BE60" i="2"/>
  <c r="BF60" i="2"/>
  <c r="BG60" i="2"/>
  <c r="BC61" i="2"/>
  <c r="BD61" i="2"/>
  <c r="BE61" i="2"/>
  <c r="BF61" i="2"/>
  <c r="BG61" i="2"/>
  <c r="BC62" i="2"/>
  <c r="BD62" i="2"/>
  <c r="BE62" i="2"/>
  <c r="BF62" i="2"/>
  <c r="BG62" i="2"/>
  <c r="BC63" i="2"/>
  <c r="BD63" i="2"/>
  <c r="BE63" i="2"/>
  <c r="BF63" i="2"/>
  <c r="BG63" i="2"/>
  <c r="BC64" i="2"/>
  <c r="BD64" i="2"/>
  <c r="BE64" i="2"/>
  <c r="BF64" i="2"/>
  <c r="BG64" i="2"/>
  <c r="BC65" i="2"/>
  <c r="BD65" i="2"/>
  <c r="BE65" i="2"/>
  <c r="BF65" i="2"/>
  <c r="BG65" i="2"/>
  <c r="BC66" i="2"/>
  <c r="BD66" i="2"/>
  <c r="BE66" i="2"/>
  <c r="BF66" i="2"/>
  <c r="BG66" i="2"/>
  <c r="BC67" i="2"/>
  <c r="BD67" i="2"/>
  <c r="BE67" i="2"/>
  <c r="BF67" i="2"/>
  <c r="BG67" i="2"/>
  <c r="BC68" i="2"/>
  <c r="BD68" i="2"/>
  <c r="BE68" i="2"/>
  <c r="BF68" i="2"/>
  <c r="BG68" i="2"/>
  <c r="BC69" i="2"/>
  <c r="BD69" i="2"/>
  <c r="BE69" i="2"/>
  <c r="BF69" i="2"/>
  <c r="BG69" i="2"/>
  <c r="BC70" i="2"/>
  <c r="BD70" i="2"/>
  <c r="BE70" i="2"/>
  <c r="BF70" i="2"/>
  <c r="BG70" i="2"/>
  <c r="BC71" i="2"/>
  <c r="BD71" i="2"/>
  <c r="BE71" i="2"/>
  <c r="BF71" i="2"/>
  <c r="BG71" i="2"/>
  <c r="BC72" i="2"/>
  <c r="BD72" i="2"/>
  <c r="BE72" i="2"/>
  <c r="BF72" i="2"/>
  <c r="BG72" i="2"/>
  <c r="BC73" i="2"/>
  <c r="BD73" i="2"/>
  <c r="BE73" i="2"/>
  <c r="BF73" i="2"/>
  <c r="BG73" i="2"/>
  <c r="BC74" i="2"/>
  <c r="BD74" i="2"/>
  <c r="BE74" i="2"/>
  <c r="BF74" i="2"/>
  <c r="BG74" i="2"/>
  <c r="BC75" i="2"/>
  <c r="BD75" i="2"/>
  <c r="BE75" i="2"/>
  <c r="BF75" i="2"/>
  <c r="BG75" i="2"/>
  <c r="BC76" i="2"/>
  <c r="BD76" i="2"/>
  <c r="BE76" i="2"/>
  <c r="BF76" i="2"/>
  <c r="BG76" i="2"/>
  <c r="BC77" i="2"/>
  <c r="BD77" i="2"/>
  <c r="BE77" i="2"/>
  <c r="BF77" i="2"/>
  <c r="BG77" i="2"/>
  <c r="BC78" i="2"/>
  <c r="BD78" i="2"/>
  <c r="BE78" i="2"/>
  <c r="BF78" i="2"/>
  <c r="BG78" i="2"/>
  <c r="BC79" i="2"/>
  <c r="BD79" i="2"/>
  <c r="BE79" i="2"/>
  <c r="BF79" i="2"/>
  <c r="BG79" i="2"/>
  <c r="BC80" i="2"/>
  <c r="BD80" i="2"/>
  <c r="BE80" i="2"/>
  <c r="BF80" i="2"/>
  <c r="BG80" i="2"/>
  <c r="BC81" i="2"/>
  <c r="BD81" i="2"/>
  <c r="BE81" i="2"/>
  <c r="BF81" i="2"/>
  <c r="BG81" i="2"/>
  <c r="BC82" i="2"/>
  <c r="BD82" i="2"/>
  <c r="BE82" i="2"/>
  <c r="BF82" i="2"/>
  <c r="BG82" i="2"/>
  <c r="BC83" i="2"/>
  <c r="BD83" i="2"/>
  <c r="BE83" i="2"/>
  <c r="BF83" i="2"/>
  <c r="BG83" i="2"/>
  <c r="BC84" i="2"/>
  <c r="BD84" i="2"/>
  <c r="BE84" i="2"/>
  <c r="BF84" i="2"/>
  <c r="BG84" i="2"/>
  <c r="BC85" i="2"/>
  <c r="BD85" i="2"/>
  <c r="BE85" i="2"/>
  <c r="BF85" i="2"/>
  <c r="BG85" i="2"/>
  <c r="BC86" i="2"/>
  <c r="BD86" i="2"/>
  <c r="BE86" i="2"/>
  <c r="BF86" i="2"/>
  <c r="BG86" i="2"/>
  <c r="BC87" i="2"/>
  <c r="BD87" i="2"/>
  <c r="BE87" i="2"/>
  <c r="BF87" i="2"/>
  <c r="BG87" i="2"/>
  <c r="BC88" i="2"/>
  <c r="BD88" i="2"/>
  <c r="BE88" i="2"/>
  <c r="BF88" i="2"/>
  <c r="BG88" i="2"/>
  <c r="BC89" i="2"/>
  <c r="BD89" i="2"/>
  <c r="BE89" i="2"/>
  <c r="BF89" i="2"/>
  <c r="BG89" i="2"/>
  <c r="BC90" i="2"/>
  <c r="BD90" i="2"/>
  <c r="BE90" i="2"/>
  <c r="BF90" i="2"/>
  <c r="BG90" i="2"/>
  <c r="BC91" i="2"/>
  <c r="BD91" i="2"/>
  <c r="BE91" i="2"/>
  <c r="BF91" i="2"/>
  <c r="BG91" i="2"/>
  <c r="BC92" i="2"/>
  <c r="BD92" i="2"/>
  <c r="BE92" i="2"/>
  <c r="BF92" i="2"/>
  <c r="BG92" i="2"/>
  <c r="BC93" i="2"/>
  <c r="BD93" i="2"/>
  <c r="BE93" i="2"/>
  <c r="BF93" i="2"/>
  <c r="BG93" i="2"/>
  <c r="BC94" i="2"/>
  <c r="BD94" i="2"/>
  <c r="BE94" i="2"/>
  <c r="BF94" i="2"/>
  <c r="BG94" i="2"/>
  <c r="BC95" i="2"/>
  <c r="BD95" i="2"/>
  <c r="BE95" i="2"/>
  <c r="BF95" i="2"/>
  <c r="BG95" i="2"/>
  <c r="BC96" i="2"/>
  <c r="BD96" i="2"/>
  <c r="BE96" i="2"/>
  <c r="BF96" i="2"/>
  <c r="BG96" i="2"/>
  <c r="BC97" i="2"/>
  <c r="BD97" i="2"/>
  <c r="BE97" i="2"/>
  <c r="BF97" i="2"/>
  <c r="BG97" i="2"/>
  <c r="BC98" i="2"/>
  <c r="BD98" i="2"/>
  <c r="BE98" i="2"/>
  <c r="BF98" i="2"/>
  <c r="BG98" i="2"/>
  <c r="BC99" i="2"/>
  <c r="BD99" i="2"/>
  <c r="BE99" i="2"/>
  <c r="BF99" i="2"/>
  <c r="BG99" i="2"/>
  <c r="BC100" i="2"/>
  <c r="BD100" i="2"/>
  <c r="BE100" i="2"/>
  <c r="BF100" i="2"/>
  <c r="BG100" i="2"/>
  <c r="BC101" i="2"/>
  <c r="BD101" i="2"/>
  <c r="BE101" i="2"/>
  <c r="BF101" i="2"/>
  <c r="BG101" i="2"/>
  <c r="BC102" i="2"/>
  <c r="BD102" i="2"/>
  <c r="BE102" i="2"/>
  <c r="BF102" i="2"/>
  <c r="BG102" i="2"/>
  <c r="BC103" i="2"/>
  <c r="BD103" i="2"/>
  <c r="BE103" i="2"/>
  <c r="BF103" i="2"/>
  <c r="BG103" i="2"/>
  <c r="BC104" i="2"/>
  <c r="BD104" i="2"/>
  <c r="BE104" i="2"/>
  <c r="BF104" i="2"/>
  <c r="BG104" i="2"/>
  <c r="BC105" i="2"/>
  <c r="BD105" i="2"/>
  <c r="BE105" i="2"/>
  <c r="BF105" i="2"/>
  <c r="BG105" i="2"/>
  <c r="BC106" i="2"/>
  <c r="BD106" i="2"/>
  <c r="BE106" i="2"/>
  <c r="BF106" i="2"/>
  <c r="BG106" i="2"/>
  <c r="BC107" i="2"/>
  <c r="BD107" i="2"/>
  <c r="BE107" i="2"/>
  <c r="BF107" i="2"/>
  <c r="BG107" i="2"/>
  <c r="BC108" i="2"/>
  <c r="BD108" i="2"/>
  <c r="BE108" i="2"/>
  <c r="BF108" i="2"/>
  <c r="BG108" i="2"/>
  <c r="BC109" i="2"/>
  <c r="BD109" i="2"/>
  <c r="BE109" i="2"/>
  <c r="BF109" i="2"/>
  <c r="BG109" i="2"/>
  <c r="BC110" i="2"/>
  <c r="BD110" i="2"/>
  <c r="BE110" i="2"/>
  <c r="BF110" i="2"/>
  <c r="BG110" i="2"/>
  <c r="BC111" i="2"/>
  <c r="BD111" i="2"/>
  <c r="BE111" i="2"/>
  <c r="BF111" i="2"/>
  <c r="BG111" i="2"/>
  <c r="BC112" i="2"/>
  <c r="BD112" i="2"/>
  <c r="BE112" i="2"/>
  <c r="BF112" i="2"/>
  <c r="BG112" i="2"/>
  <c r="BC113" i="2"/>
  <c r="BD113" i="2"/>
  <c r="BE113" i="2"/>
  <c r="BF113" i="2"/>
  <c r="BG113" i="2"/>
  <c r="BC114" i="2"/>
  <c r="BD114" i="2"/>
  <c r="BE114" i="2"/>
  <c r="BF114" i="2"/>
  <c r="BG114" i="2"/>
  <c r="BC115" i="2"/>
  <c r="BD115" i="2"/>
  <c r="BE115" i="2"/>
  <c r="BF115" i="2"/>
  <c r="BG115" i="2"/>
  <c r="BC116" i="2"/>
  <c r="BD116" i="2"/>
  <c r="BE116" i="2"/>
  <c r="BF116" i="2"/>
  <c r="BG116" i="2"/>
  <c r="BC117" i="2"/>
  <c r="BD117" i="2"/>
  <c r="BE117" i="2"/>
  <c r="BF117" i="2"/>
  <c r="BG117" i="2"/>
  <c r="BC118" i="2"/>
  <c r="BD118" i="2"/>
  <c r="BE118" i="2"/>
  <c r="BF118" i="2"/>
  <c r="BG118" i="2"/>
  <c r="BC119" i="2"/>
  <c r="BD119" i="2"/>
  <c r="BE119" i="2"/>
  <c r="BF119" i="2"/>
  <c r="BG119" i="2"/>
  <c r="BC120" i="2"/>
  <c r="BD120" i="2"/>
  <c r="BE120" i="2"/>
  <c r="BF120" i="2"/>
  <c r="BG120" i="2"/>
  <c r="BC121" i="2"/>
  <c r="BD121" i="2"/>
  <c r="BE121" i="2"/>
  <c r="BF121" i="2"/>
  <c r="BG121" i="2"/>
  <c r="BC122" i="2"/>
  <c r="BD122" i="2"/>
  <c r="BE122" i="2"/>
  <c r="BF122" i="2"/>
  <c r="BG122" i="2"/>
  <c r="BC123" i="2"/>
  <c r="BD123" i="2"/>
  <c r="BE123" i="2"/>
  <c r="BF123" i="2"/>
  <c r="BG123" i="2"/>
  <c r="BC124" i="2"/>
  <c r="BD124" i="2"/>
  <c r="BE124" i="2"/>
  <c r="BF124" i="2"/>
  <c r="BG124" i="2"/>
  <c r="BC125" i="2"/>
  <c r="BD125" i="2"/>
  <c r="BE125" i="2"/>
  <c r="BF125" i="2"/>
  <c r="BG125" i="2"/>
  <c r="BC126" i="2"/>
  <c r="BD126" i="2"/>
  <c r="BE126" i="2"/>
  <c r="BF126" i="2"/>
  <c r="BG126" i="2"/>
  <c r="BC127" i="2"/>
  <c r="BD127" i="2"/>
  <c r="BE127" i="2"/>
  <c r="BF127" i="2"/>
  <c r="BG127" i="2"/>
  <c r="BC128" i="2"/>
  <c r="BD128" i="2"/>
  <c r="BE128" i="2"/>
  <c r="BF128" i="2"/>
  <c r="BG128" i="2"/>
  <c r="BC129" i="2"/>
  <c r="BD129" i="2"/>
  <c r="BE129" i="2"/>
  <c r="BF129" i="2"/>
  <c r="BG129" i="2"/>
  <c r="BC130" i="2"/>
  <c r="BD130" i="2"/>
  <c r="BE130" i="2"/>
  <c r="BF130" i="2"/>
  <c r="BG130" i="2"/>
  <c r="BC131" i="2"/>
  <c r="BD131" i="2"/>
  <c r="BE131" i="2"/>
  <c r="BF131" i="2"/>
  <c r="BG131" i="2"/>
  <c r="BC132" i="2"/>
  <c r="BD132" i="2"/>
  <c r="BE132" i="2"/>
  <c r="BF132" i="2"/>
  <c r="BG132" i="2"/>
  <c r="BC133" i="2"/>
  <c r="BD133" i="2"/>
  <c r="BE133" i="2"/>
  <c r="BF133" i="2"/>
  <c r="BG133" i="2"/>
  <c r="BC134" i="2"/>
  <c r="BD134" i="2"/>
  <c r="BE134" i="2"/>
  <c r="BF134" i="2"/>
  <c r="BG134" i="2"/>
  <c r="BC135" i="2"/>
  <c r="BD135" i="2"/>
  <c r="BE135" i="2"/>
  <c r="BF135" i="2"/>
  <c r="BG135" i="2"/>
  <c r="BC136" i="2"/>
  <c r="BD136" i="2"/>
  <c r="BE136" i="2"/>
  <c r="BF136" i="2"/>
  <c r="BG136" i="2"/>
  <c r="BC137" i="2"/>
  <c r="BD137" i="2"/>
  <c r="BE137" i="2"/>
  <c r="BF137" i="2"/>
  <c r="BG137" i="2"/>
  <c r="BC138" i="2"/>
  <c r="BD138" i="2"/>
  <c r="BE138" i="2"/>
  <c r="BF138" i="2"/>
  <c r="BG138" i="2"/>
  <c r="BC139" i="2"/>
  <c r="BD139" i="2"/>
  <c r="BE139" i="2"/>
  <c r="BF139" i="2"/>
  <c r="BG139" i="2"/>
  <c r="BC140" i="2"/>
  <c r="BD140" i="2"/>
  <c r="BE140" i="2"/>
  <c r="BF140" i="2"/>
  <c r="BG140" i="2"/>
  <c r="BC141" i="2"/>
  <c r="BD141" i="2"/>
  <c r="BE141" i="2"/>
  <c r="BF141" i="2"/>
  <c r="BG141" i="2"/>
  <c r="BC142" i="2"/>
  <c r="BD142" i="2"/>
  <c r="BE142" i="2"/>
  <c r="BF142" i="2"/>
  <c r="BG142" i="2"/>
  <c r="BC143" i="2"/>
  <c r="BD143" i="2"/>
  <c r="BE143" i="2"/>
  <c r="BF143" i="2"/>
  <c r="BG143" i="2"/>
  <c r="BC144" i="2"/>
  <c r="BD144" i="2"/>
  <c r="BE144" i="2"/>
  <c r="BF144" i="2"/>
  <c r="BG144" i="2"/>
  <c r="BC145" i="2"/>
  <c r="BD145" i="2"/>
  <c r="BE145" i="2"/>
  <c r="BF145" i="2"/>
  <c r="BG145" i="2"/>
  <c r="BC146" i="2"/>
  <c r="BD146" i="2"/>
  <c r="BE146" i="2"/>
  <c r="BF146" i="2"/>
  <c r="BG146" i="2"/>
  <c r="BC147" i="2"/>
  <c r="BD147" i="2"/>
  <c r="BE147" i="2"/>
  <c r="BF147" i="2"/>
  <c r="BG147" i="2"/>
  <c r="BC148" i="2"/>
  <c r="BD148" i="2"/>
  <c r="BE148" i="2"/>
  <c r="BF148" i="2"/>
  <c r="BG148" i="2"/>
  <c r="BC149" i="2"/>
  <c r="BD149" i="2"/>
  <c r="BE149" i="2"/>
  <c r="BF149" i="2"/>
  <c r="BG149" i="2"/>
  <c r="BC150" i="2"/>
  <c r="BD150" i="2"/>
  <c r="BE150" i="2"/>
  <c r="BF150" i="2"/>
  <c r="BG150" i="2"/>
  <c r="BC151" i="2"/>
  <c r="BD151" i="2"/>
  <c r="BE151" i="2"/>
  <c r="BF151" i="2"/>
  <c r="BG151" i="2"/>
  <c r="BC152" i="2"/>
  <c r="BD152" i="2"/>
  <c r="BE152" i="2"/>
  <c r="BF152" i="2"/>
  <c r="BG152" i="2"/>
  <c r="BC153" i="2"/>
  <c r="BD153" i="2"/>
  <c r="BE153" i="2"/>
  <c r="BF153" i="2"/>
  <c r="BG153" i="2"/>
  <c r="BC154" i="2"/>
  <c r="BD154" i="2"/>
  <c r="BE154" i="2"/>
  <c r="BF154" i="2"/>
  <c r="BG154" i="2"/>
  <c r="BC155" i="2"/>
  <c r="BD155" i="2"/>
  <c r="BE155" i="2"/>
  <c r="BF155" i="2"/>
  <c r="BG155" i="2"/>
  <c r="BC156" i="2"/>
  <c r="BD156" i="2"/>
  <c r="BE156" i="2"/>
  <c r="BF156" i="2"/>
  <c r="BG156" i="2"/>
  <c r="BC157" i="2"/>
  <c r="BD157" i="2"/>
  <c r="BE157" i="2"/>
  <c r="BF157" i="2"/>
  <c r="BG157" i="2"/>
  <c r="BC158" i="2"/>
  <c r="BD158" i="2"/>
  <c r="BE158" i="2"/>
  <c r="BF158" i="2"/>
  <c r="BG158" i="2"/>
  <c r="BC159" i="2"/>
  <c r="BD159" i="2"/>
  <c r="BE159" i="2"/>
  <c r="BF159" i="2"/>
  <c r="BG159" i="2"/>
  <c r="BC160" i="2"/>
  <c r="BD160" i="2"/>
  <c r="BE160" i="2"/>
  <c r="BF160" i="2"/>
  <c r="BG160" i="2"/>
  <c r="BC161" i="2"/>
  <c r="BD161" i="2"/>
  <c r="BE161" i="2"/>
  <c r="BF161" i="2"/>
  <c r="BG161" i="2"/>
  <c r="BC162" i="2"/>
  <c r="BD162" i="2"/>
  <c r="BE162" i="2"/>
  <c r="BF162" i="2"/>
  <c r="BG162" i="2"/>
  <c r="BC163" i="2"/>
  <c r="BD163" i="2"/>
  <c r="BE163" i="2"/>
  <c r="BF163" i="2"/>
  <c r="BG163" i="2"/>
  <c r="BC164" i="2"/>
  <c r="BD164" i="2"/>
  <c r="BE164" i="2"/>
  <c r="BF164" i="2"/>
  <c r="BG164" i="2"/>
  <c r="BC165" i="2"/>
  <c r="BD165" i="2"/>
  <c r="BE165" i="2"/>
  <c r="BF165" i="2"/>
  <c r="BG165" i="2"/>
  <c r="BC166" i="2"/>
  <c r="BD166" i="2"/>
  <c r="BE166" i="2"/>
  <c r="BF166" i="2"/>
  <c r="BG166" i="2"/>
  <c r="BC167" i="2"/>
  <c r="BD167" i="2"/>
  <c r="BE167" i="2"/>
  <c r="BF167" i="2"/>
  <c r="BG167" i="2"/>
  <c r="BC168" i="2"/>
  <c r="BD168" i="2"/>
  <c r="BE168" i="2"/>
  <c r="BF168" i="2"/>
  <c r="BG168" i="2"/>
  <c r="BC169" i="2"/>
  <c r="BD169" i="2"/>
  <c r="BE169" i="2"/>
  <c r="BF169" i="2"/>
  <c r="BG169" i="2"/>
  <c r="BC170" i="2"/>
  <c r="BD170" i="2"/>
  <c r="BE170" i="2"/>
  <c r="BF170" i="2"/>
  <c r="BG170" i="2"/>
  <c r="BC171" i="2"/>
  <c r="BD171" i="2"/>
  <c r="BE171" i="2"/>
  <c r="BF171" i="2"/>
  <c r="BG171" i="2"/>
  <c r="BC172" i="2"/>
  <c r="BD172" i="2"/>
  <c r="BE172" i="2"/>
  <c r="BF172" i="2"/>
  <c r="BG172" i="2"/>
  <c r="BC173" i="2"/>
  <c r="BD173" i="2"/>
  <c r="BE173" i="2"/>
  <c r="BF173" i="2"/>
  <c r="BG173" i="2"/>
  <c r="BC174" i="2"/>
  <c r="BD174" i="2"/>
  <c r="BE174" i="2"/>
  <c r="BF174" i="2"/>
  <c r="BG174" i="2"/>
  <c r="BC175" i="2"/>
  <c r="BD175" i="2"/>
  <c r="BE175" i="2"/>
  <c r="BF175" i="2"/>
  <c r="BG175" i="2"/>
  <c r="BC176" i="2"/>
  <c r="BD176" i="2"/>
  <c r="BE176" i="2"/>
  <c r="BF176" i="2"/>
  <c r="BG176" i="2"/>
  <c r="BC177" i="2"/>
  <c r="BD177" i="2"/>
  <c r="BE177" i="2"/>
  <c r="BF177" i="2"/>
  <c r="BG177" i="2"/>
  <c r="BC178" i="2"/>
  <c r="BD178" i="2"/>
  <c r="BE178" i="2"/>
  <c r="BF178" i="2"/>
  <c r="BG178" i="2"/>
  <c r="BC179" i="2"/>
  <c r="BD179" i="2"/>
  <c r="BE179" i="2"/>
  <c r="BF179" i="2"/>
  <c r="BG179" i="2"/>
  <c r="BC180" i="2"/>
  <c r="BD180" i="2"/>
  <c r="BE180" i="2"/>
  <c r="BF180" i="2"/>
  <c r="BG180" i="2"/>
  <c r="BC181" i="2"/>
  <c r="BD181" i="2"/>
  <c r="BE181" i="2"/>
  <c r="BF181" i="2"/>
  <c r="BG181" i="2"/>
  <c r="BC182" i="2"/>
  <c r="BD182" i="2"/>
  <c r="BE182" i="2"/>
  <c r="BF182" i="2"/>
  <c r="BG182" i="2"/>
  <c r="BC183" i="2"/>
  <c r="BD183" i="2"/>
  <c r="BE183" i="2"/>
  <c r="BF183" i="2"/>
  <c r="BG183" i="2"/>
  <c r="BC184" i="2"/>
  <c r="BD184" i="2"/>
  <c r="BE184" i="2"/>
  <c r="BF184" i="2"/>
  <c r="BG184" i="2"/>
  <c r="BC185" i="2"/>
  <c r="BD185" i="2"/>
  <c r="BE185" i="2"/>
  <c r="BF185" i="2"/>
  <c r="BG185" i="2"/>
  <c r="BC186" i="2"/>
  <c r="BD186" i="2"/>
  <c r="BE186" i="2"/>
  <c r="BF186" i="2"/>
  <c r="BG186" i="2"/>
  <c r="BC187" i="2"/>
  <c r="BD187" i="2"/>
  <c r="BE187" i="2"/>
  <c r="BF187" i="2"/>
  <c r="BG187" i="2"/>
  <c r="BC188" i="2"/>
  <c r="BD188" i="2"/>
  <c r="BE188" i="2"/>
  <c r="BF188" i="2"/>
  <c r="BG188" i="2"/>
  <c r="BC189" i="2"/>
  <c r="BD189" i="2"/>
  <c r="BE189" i="2"/>
  <c r="BF189" i="2"/>
  <c r="BG189" i="2"/>
  <c r="BC190" i="2"/>
  <c r="BD190" i="2"/>
  <c r="BE190" i="2"/>
  <c r="BF190" i="2"/>
  <c r="BG190" i="2"/>
  <c r="BC191" i="2"/>
  <c r="BD191" i="2"/>
  <c r="BE191" i="2"/>
  <c r="BF191" i="2"/>
  <c r="BG191" i="2"/>
  <c r="BC192" i="2"/>
  <c r="BD192" i="2"/>
  <c r="BE192" i="2"/>
  <c r="BF192" i="2"/>
  <c r="BG192" i="2"/>
  <c r="BC193" i="2"/>
  <c r="BD193" i="2"/>
  <c r="BE193" i="2"/>
  <c r="BF193" i="2"/>
  <c r="BG193" i="2"/>
  <c r="BC194" i="2"/>
  <c r="BD194" i="2"/>
  <c r="BE194" i="2"/>
  <c r="BF194" i="2"/>
  <c r="BG194" i="2"/>
  <c r="BC195" i="2"/>
  <c r="BD195" i="2"/>
  <c r="BE195" i="2"/>
  <c r="BF195" i="2"/>
  <c r="BG195" i="2"/>
  <c r="BC196" i="2"/>
  <c r="BD196" i="2"/>
  <c r="BE196" i="2"/>
  <c r="BF196" i="2"/>
  <c r="BG196" i="2"/>
  <c r="BC197" i="2"/>
  <c r="BD197" i="2"/>
  <c r="BE197" i="2"/>
  <c r="BF197" i="2"/>
  <c r="BG197" i="2"/>
  <c r="BC198" i="2"/>
  <c r="BD198" i="2"/>
  <c r="BE198" i="2"/>
  <c r="BF198" i="2"/>
  <c r="BG198" i="2"/>
  <c r="BC199" i="2"/>
  <c r="BD199" i="2"/>
  <c r="BE199" i="2"/>
  <c r="BF199" i="2"/>
  <c r="BG199" i="2"/>
  <c r="BC200" i="2"/>
  <c r="BD200" i="2"/>
  <c r="BE200" i="2"/>
  <c r="BF200" i="2"/>
  <c r="BG200" i="2"/>
  <c r="BC201" i="2"/>
  <c r="BD201" i="2"/>
  <c r="BE201" i="2"/>
  <c r="BF201" i="2"/>
  <c r="BG201" i="2"/>
  <c r="BC202" i="2"/>
  <c r="BD202" i="2"/>
  <c r="BE202" i="2"/>
  <c r="BF202" i="2"/>
  <c r="BG202" i="2"/>
  <c r="BC203" i="2"/>
  <c r="BD203" i="2"/>
  <c r="BE203" i="2"/>
  <c r="BF203" i="2"/>
  <c r="BG203" i="2"/>
  <c r="BC204" i="2"/>
  <c r="BD204" i="2"/>
  <c r="BE204" i="2"/>
  <c r="BF204" i="2"/>
  <c r="BG204" i="2"/>
  <c r="BC205" i="2"/>
  <c r="BD205" i="2"/>
  <c r="BE205" i="2"/>
  <c r="BF205" i="2"/>
  <c r="BG205" i="2"/>
  <c r="BC206" i="2"/>
  <c r="BD206" i="2"/>
  <c r="BE206" i="2"/>
  <c r="BF206" i="2"/>
  <c r="BG206" i="2"/>
  <c r="BC207" i="2"/>
  <c r="BD207" i="2"/>
  <c r="BE207" i="2"/>
  <c r="BF207" i="2"/>
  <c r="BG207" i="2"/>
  <c r="BC208" i="2"/>
  <c r="BD208" i="2"/>
  <c r="BE208" i="2"/>
  <c r="BF208" i="2"/>
  <c r="BG208" i="2"/>
  <c r="BC209" i="2"/>
  <c r="BD209" i="2"/>
  <c r="BE209" i="2"/>
  <c r="BF209" i="2"/>
  <c r="BG209" i="2"/>
  <c r="BC210" i="2"/>
  <c r="BD210" i="2"/>
  <c r="BE210" i="2"/>
  <c r="BF210" i="2"/>
  <c r="BG210" i="2"/>
  <c r="BC211" i="2"/>
  <c r="BD211" i="2"/>
  <c r="BE211" i="2"/>
  <c r="BF211" i="2"/>
  <c r="BG211" i="2"/>
  <c r="BC212" i="2"/>
  <c r="BD212" i="2"/>
  <c r="BE212" i="2"/>
  <c r="BF212" i="2"/>
  <c r="BG212" i="2"/>
  <c r="BC213" i="2"/>
  <c r="BD213" i="2"/>
  <c r="BE213" i="2"/>
  <c r="BF213" i="2"/>
  <c r="BG213" i="2"/>
  <c r="BC214" i="2"/>
  <c r="BD214" i="2"/>
  <c r="BE214" i="2"/>
  <c r="BF214" i="2"/>
  <c r="BG214" i="2"/>
  <c r="BC215" i="2"/>
  <c r="BD215" i="2"/>
  <c r="BE215" i="2"/>
  <c r="BF215" i="2"/>
  <c r="BG215" i="2"/>
  <c r="BC216" i="2"/>
  <c r="BD216" i="2"/>
  <c r="BE216" i="2"/>
  <c r="BF216" i="2"/>
  <c r="BG216" i="2"/>
  <c r="BC217" i="2"/>
  <c r="BD217" i="2"/>
  <c r="BE217" i="2"/>
  <c r="BF217" i="2"/>
  <c r="BG217" i="2"/>
  <c r="BC218" i="2"/>
  <c r="BD218" i="2"/>
  <c r="BE218" i="2"/>
  <c r="BF218" i="2"/>
  <c r="BG218" i="2"/>
  <c r="BC219" i="2"/>
  <c r="BD219" i="2"/>
  <c r="BE219" i="2"/>
  <c r="BF219" i="2"/>
  <c r="BG219" i="2"/>
  <c r="BC220" i="2"/>
  <c r="BD220" i="2"/>
  <c r="BE220" i="2"/>
  <c r="BF220" i="2"/>
  <c r="BG220" i="2"/>
  <c r="BC221" i="2"/>
  <c r="BD221" i="2"/>
  <c r="BE221" i="2"/>
  <c r="BF221" i="2"/>
  <c r="BG221" i="2"/>
  <c r="BC222" i="2"/>
  <c r="BD222" i="2"/>
  <c r="BE222" i="2"/>
  <c r="BF222" i="2"/>
  <c r="BG222" i="2"/>
  <c r="BC223" i="2"/>
  <c r="BD223" i="2"/>
  <c r="BE223" i="2"/>
  <c r="BF223" i="2"/>
  <c r="BG223" i="2"/>
  <c r="BC224" i="2"/>
  <c r="BD224" i="2"/>
  <c r="BE224" i="2"/>
  <c r="BF224" i="2"/>
  <c r="BG224" i="2"/>
  <c r="BC225" i="2"/>
  <c r="BD225" i="2"/>
  <c r="BE225" i="2"/>
  <c r="BF225" i="2"/>
  <c r="BG225" i="2"/>
  <c r="BC226" i="2"/>
  <c r="BD226" i="2"/>
  <c r="BE226" i="2"/>
  <c r="BF226" i="2"/>
  <c r="BG226" i="2"/>
  <c r="BC227" i="2"/>
  <c r="BD227" i="2"/>
  <c r="BE227" i="2"/>
  <c r="BF227" i="2"/>
  <c r="BG227" i="2"/>
  <c r="BC228" i="2"/>
  <c r="BD228" i="2"/>
  <c r="BE228" i="2"/>
  <c r="BF228" i="2"/>
  <c r="BG228" i="2"/>
  <c r="BC229" i="2"/>
  <c r="BD229" i="2"/>
  <c r="BE229" i="2"/>
  <c r="BF229" i="2"/>
  <c r="BG229" i="2"/>
  <c r="BC230" i="2"/>
  <c r="BD230" i="2"/>
  <c r="BE230" i="2"/>
  <c r="BF230" i="2"/>
  <c r="BG230" i="2"/>
  <c r="BC231" i="2"/>
  <c r="BD231" i="2"/>
  <c r="BE231" i="2"/>
  <c r="BF231" i="2"/>
  <c r="BG231" i="2"/>
  <c r="BC232" i="2"/>
  <c r="BD232" i="2"/>
  <c r="BE232" i="2"/>
  <c r="BF232" i="2"/>
  <c r="BG232" i="2"/>
  <c r="BC233" i="2"/>
  <c r="BD233" i="2"/>
  <c r="BE233" i="2"/>
  <c r="BF233" i="2"/>
  <c r="BG233" i="2"/>
  <c r="BC234" i="2"/>
  <c r="BD234" i="2"/>
  <c r="BE234" i="2"/>
  <c r="BF234" i="2"/>
  <c r="BG234" i="2"/>
  <c r="BC235" i="2"/>
  <c r="BD235" i="2"/>
  <c r="BE235" i="2"/>
  <c r="BF235" i="2"/>
  <c r="BG235" i="2"/>
  <c r="BC236" i="2"/>
  <c r="BD236" i="2"/>
  <c r="BE236" i="2"/>
  <c r="BF236" i="2"/>
  <c r="BG236" i="2"/>
  <c r="BC237" i="2"/>
  <c r="BD237" i="2"/>
  <c r="BE237" i="2"/>
  <c r="BF237" i="2"/>
  <c r="BG237" i="2"/>
  <c r="BC238" i="2"/>
  <c r="BD238" i="2"/>
  <c r="BE238" i="2"/>
  <c r="BF238" i="2"/>
  <c r="BG238" i="2"/>
  <c r="BC239" i="2"/>
  <c r="BD239" i="2"/>
  <c r="BE239" i="2"/>
  <c r="BF239" i="2"/>
  <c r="BG239" i="2"/>
  <c r="BC240" i="2"/>
  <c r="BD240" i="2"/>
  <c r="BE240" i="2"/>
  <c r="BF240" i="2"/>
  <c r="BG240" i="2"/>
  <c r="BC241" i="2"/>
  <c r="BD241" i="2"/>
  <c r="BE241" i="2"/>
  <c r="BF241" i="2"/>
  <c r="BG241" i="2"/>
  <c r="BC242" i="2"/>
  <c r="BD242" i="2"/>
  <c r="BE242" i="2"/>
  <c r="BF242" i="2"/>
  <c r="BG242" i="2"/>
  <c r="BC243" i="2"/>
  <c r="BD243" i="2"/>
  <c r="BE243" i="2"/>
  <c r="BF243" i="2"/>
  <c r="BG243" i="2"/>
  <c r="BC244" i="2"/>
  <c r="BD244" i="2"/>
  <c r="BE244" i="2"/>
  <c r="BF244" i="2"/>
  <c r="BG244" i="2"/>
  <c r="BC245" i="2"/>
  <c r="BD245" i="2"/>
  <c r="BE245" i="2"/>
  <c r="BF245" i="2"/>
  <c r="BG245" i="2"/>
  <c r="BC246" i="2"/>
  <c r="BD246" i="2"/>
  <c r="BE246" i="2"/>
  <c r="BF246" i="2"/>
  <c r="BG246" i="2"/>
  <c r="BC247" i="2"/>
  <c r="BD247" i="2"/>
  <c r="BE247" i="2"/>
  <c r="BF247" i="2"/>
  <c r="BG247" i="2"/>
  <c r="BC248" i="2"/>
  <c r="BD248" i="2"/>
  <c r="BE248" i="2"/>
  <c r="BF248" i="2"/>
  <c r="BG248" i="2"/>
  <c r="BC249" i="2"/>
  <c r="BD249" i="2"/>
  <c r="BE249" i="2"/>
  <c r="BF249" i="2"/>
  <c r="BG249" i="2"/>
  <c r="BC250" i="2"/>
  <c r="BD250" i="2"/>
  <c r="BE250" i="2"/>
  <c r="BF250" i="2"/>
  <c r="BG250" i="2"/>
  <c r="BC251" i="2"/>
  <c r="BD251" i="2"/>
  <c r="BE251" i="2"/>
  <c r="BF251" i="2"/>
  <c r="BG251" i="2"/>
  <c r="BC252" i="2"/>
  <c r="BD252" i="2"/>
  <c r="BE252" i="2"/>
  <c r="BF252" i="2"/>
  <c r="BG252" i="2"/>
  <c r="BC253" i="2"/>
  <c r="BD253" i="2"/>
  <c r="BE253" i="2"/>
  <c r="BF253" i="2"/>
  <c r="BG253" i="2"/>
  <c r="BC254" i="2"/>
  <c r="BD254" i="2"/>
  <c r="BE254" i="2"/>
  <c r="BF254" i="2"/>
  <c r="BG254" i="2"/>
  <c r="BC255" i="2"/>
  <c r="BD255" i="2"/>
  <c r="BE255" i="2"/>
  <c r="BF255" i="2"/>
  <c r="BG255" i="2"/>
  <c r="BC256" i="2"/>
  <c r="BD256" i="2"/>
  <c r="BE256" i="2"/>
  <c r="BF256" i="2"/>
  <c r="BG256" i="2"/>
  <c r="BC257" i="2"/>
  <c r="BD257" i="2"/>
  <c r="BE257" i="2"/>
  <c r="BF257" i="2"/>
  <c r="BG257" i="2"/>
  <c r="BC258" i="2"/>
  <c r="BD258" i="2"/>
  <c r="BE258" i="2"/>
  <c r="BF258" i="2"/>
  <c r="BG258" i="2"/>
  <c r="Z12" i="2"/>
  <c r="Z13" i="2"/>
  <c r="Z14" i="2"/>
  <c r="Z15" i="2"/>
  <c r="Z16" i="2"/>
  <c r="Z17" i="2"/>
  <c r="Z18" i="2"/>
  <c r="Z19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U8" i="10"/>
  <c r="U9" i="10"/>
  <c r="U10" i="10"/>
  <c r="U11" i="10"/>
  <c r="U12" i="10"/>
  <c r="U13" i="10"/>
  <c r="U14" i="10"/>
  <c r="U15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5" i="10"/>
  <c r="U96" i="10"/>
  <c r="U97" i="10"/>
  <c r="U98" i="10"/>
  <c r="U99" i="10"/>
  <c r="U100" i="10"/>
  <c r="U101" i="10"/>
  <c r="U102" i="10"/>
  <c r="U103" i="10"/>
  <c r="U104" i="10"/>
  <c r="U105" i="10"/>
  <c r="U106" i="10"/>
  <c r="U107" i="10"/>
  <c r="U108" i="10"/>
  <c r="U109" i="10"/>
  <c r="U110" i="10"/>
  <c r="U111" i="10"/>
  <c r="U112" i="10"/>
  <c r="U113" i="10"/>
  <c r="U114" i="10"/>
  <c r="U115" i="10"/>
  <c r="U116" i="10"/>
  <c r="U117" i="10"/>
  <c r="U118" i="10"/>
  <c r="U119" i="10"/>
  <c r="U120" i="10"/>
  <c r="U121" i="10"/>
  <c r="U122" i="10"/>
  <c r="U123" i="10"/>
  <c r="U124" i="10"/>
  <c r="U125" i="10"/>
  <c r="U126" i="10"/>
  <c r="U127" i="10"/>
  <c r="U128" i="10"/>
  <c r="U129" i="10"/>
  <c r="U130" i="10"/>
  <c r="U131" i="10"/>
  <c r="U132" i="10"/>
  <c r="U133" i="10"/>
  <c r="U134" i="10"/>
  <c r="U135" i="10"/>
  <c r="U136" i="10"/>
  <c r="U137" i="10"/>
  <c r="U138" i="10"/>
  <c r="U139" i="10"/>
  <c r="U140" i="10"/>
  <c r="U141" i="10"/>
  <c r="U142" i="10"/>
  <c r="U143" i="10"/>
  <c r="U144" i="10"/>
  <c r="U145" i="10"/>
  <c r="U146" i="10"/>
  <c r="U147" i="10"/>
  <c r="U148" i="10"/>
  <c r="U149" i="10"/>
  <c r="U150" i="10"/>
  <c r="U151" i="10"/>
  <c r="U152" i="10"/>
  <c r="U153" i="10"/>
  <c r="U154" i="10"/>
  <c r="U155" i="10"/>
  <c r="U156" i="10"/>
  <c r="U157" i="10"/>
  <c r="U158" i="10"/>
  <c r="U159" i="10"/>
  <c r="U160" i="10"/>
  <c r="U161" i="10"/>
  <c r="U162" i="10"/>
  <c r="U163" i="10"/>
  <c r="U164" i="10"/>
  <c r="U165" i="10"/>
  <c r="U166" i="10"/>
  <c r="U167" i="10"/>
  <c r="U168" i="10"/>
  <c r="U169" i="10"/>
  <c r="U170" i="10"/>
  <c r="U171" i="10"/>
  <c r="U172" i="10"/>
  <c r="U173" i="10"/>
  <c r="U174" i="10"/>
  <c r="U175" i="10"/>
  <c r="U176" i="10"/>
  <c r="U177" i="10"/>
  <c r="U178" i="10"/>
  <c r="U179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2" i="10"/>
  <c r="U193" i="10"/>
  <c r="U194" i="10"/>
  <c r="U195" i="10"/>
  <c r="U196" i="10"/>
  <c r="U197" i="10"/>
  <c r="U198" i="10"/>
  <c r="U199" i="10"/>
  <c r="U200" i="10"/>
  <c r="U201" i="10"/>
  <c r="U202" i="10"/>
  <c r="U203" i="10"/>
  <c r="U204" i="10"/>
  <c r="U205" i="10"/>
  <c r="U206" i="10"/>
  <c r="U207" i="10"/>
  <c r="U208" i="10"/>
  <c r="U209" i="10"/>
  <c r="U210" i="10"/>
  <c r="U211" i="10"/>
  <c r="U212" i="10"/>
  <c r="U213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6" i="10"/>
  <c r="U227" i="10"/>
  <c r="U228" i="10"/>
  <c r="U229" i="10"/>
  <c r="U230" i="10"/>
  <c r="U231" i="10"/>
  <c r="U232" i="10"/>
  <c r="U233" i="10"/>
  <c r="U234" i="10"/>
  <c r="U235" i="10"/>
  <c r="U236" i="10"/>
  <c r="U237" i="10"/>
  <c r="U238" i="10"/>
  <c r="U239" i="10"/>
  <c r="U240" i="10"/>
  <c r="U241" i="10"/>
  <c r="U242" i="10"/>
  <c r="U243" i="10"/>
  <c r="U244" i="10"/>
  <c r="U245" i="10"/>
  <c r="U246" i="10"/>
  <c r="U247" i="10"/>
  <c r="U248" i="10"/>
  <c r="U249" i="10"/>
  <c r="U250" i="10"/>
  <c r="U251" i="10"/>
  <c r="U252" i="10"/>
  <c r="U253" i="10"/>
  <c r="U254" i="10"/>
  <c r="U255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R131" i="10" s="1"/>
  <c r="AJ131" i="10" s="1"/>
  <c r="O132" i="10"/>
  <c r="O133" i="10"/>
  <c r="O134" i="10"/>
  <c r="O135" i="10"/>
  <c r="R135" i="10" s="1"/>
  <c r="AQ135" i="10" s="1"/>
  <c r="O136" i="10"/>
  <c r="O137" i="10"/>
  <c r="O138" i="10"/>
  <c r="O139" i="10"/>
  <c r="R139" i="10" s="1"/>
  <c r="AQ139" i="10" s="1"/>
  <c r="O140" i="10"/>
  <c r="O141" i="10"/>
  <c r="O142" i="10"/>
  <c r="O143" i="10"/>
  <c r="R143" i="10" s="1"/>
  <c r="O144" i="10"/>
  <c r="O145" i="10"/>
  <c r="O146" i="10"/>
  <c r="O147" i="10"/>
  <c r="R147" i="10" s="1"/>
  <c r="O148" i="10"/>
  <c r="O149" i="10"/>
  <c r="O150" i="10"/>
  <c r="O151" i="10"/>
  <c r="R151" i="10" s="1"/>
  <c r="O152" i="10"/>
  <c r="O153" i="10"/>
  <c r="O154" i="10"/>
  <c r="O155" i="10"/>
  <c r="R155" i="10" s="1"/>
  <c r="O156" i="10"/>
  <c r="O157" i="10"/>
  <c r="O158" i="10"/>
  <c r="O159" i="10"/>
  <c r="R159" i="10" s="1"/>
  <c r="O160" i="10"/>
  <c r="O161" i="10"/>
  <c r="O162" i="10"/>
  <c r="O163" i="10"/>
  <c r="O164" i="10"/>
  <c r="O165" i="10"/>
  <c r="O166" i="10"/>
  <c r="O167" i="10"/>
  <c r="R167" i="10" s="1"/>
  <c r="AL167" i="10" s="1"/>
  <c r="O168" i="10"/>
  <c r="O169" i="10"/>
  <c r="O170" i="10"/>
  <c r="O171" i="10"/>
  <c r="R171" i="10" s="1"/>
  <c r="AP171" i="10" s="1"/>
  <c r="O172" i="10"/>
  <c r="O173" i="10"/>
  <c r="O174" i="10"/>
  <c r="O175" i="10"/>
  <c r="R175" i="10" s="1"/>
  <c r="AB175" i="10" s="1"/>
  <c r="O176" i="10"/>
  <c r="O177" i="10"/>
  <c r="O178" i="10"/>
  <c r="O179" i="10"/>
  <c r="R179" i="10" s="1"/>
  <c r="AH179" i="10" s="1"/>
  <c r="O180" i="10"/>
  <c r="O181" i="10"/>
  <c r="O182" i="10"/>
  <c r="O183" i="10"/>
  <c r="R183" i="10" s="1"/>
  <c r="AP183" i="10" s="1"/>
  <c r="O184" i="10"/>
  <c r="O185" i="10"/>
  <c r="O186" i="10"/>
  <c r="O187" i="10"/>
  <c r="O188" i="10"/>
  <c r="O189" i="10"/>
  <c r="O190" i="10"/>
  <c r="O191" i="10"/>
  <c r="R191" i="10" s="1"/>
  <c r="O192" i="10"/>
  <c r="O193" i="10"/>
  <c r="O194" i="10"/>
  <c r="O195" i="10"/>
  <c r="O196" i="10"/>
  <c r="O197" i="10"/>
  <c r="O198" i="10"/>
  <c r="O199" i="10"/>
  <c r="R199" i="10" s="1"/>
  <c r="O200" i="10"/>
  <c r="O201" i="10"/>
  <c r="O202" i="10"/>
  <c r="O203" i="10"/>
  <c r="R203" i="10" s="1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R219" i="10" s="1"/>
  <c r="AQ219" i="10" s="1"/>
  <c r="O220" i="10"/>
  <c r="O221" i="10"/>
  <c r="O222" i="10"/>
  <c r="O223" i="10"/>
  <c r="R223" i="10" s="1"/>
  <c r="AQ223" i="10" s="1"/>
  <c r="O224" i="10"/>
  <c r="O225" i="10"/>
  <c r="O226" i="10"/>
  <c r="O227" i="10"/>
  <c r="R227" i="10" s="1"/>
  <c r="AL227" i="10" s="1"/>
  <c r="O228" i="10"/>
  <c r="O229" i="10"/>
  <c r="O230" i="10"/>
  <c r="O231" i="10"/>
  <c r="R231" i="10" s="1"/>
  <c r="AD231" i="10" s="1"/>
  <c r="O232" i="10"/>
  <c r="O233" i="10"/>
  <c r="O234" i="10"/>
  <c r="O235" i="10"/>
  <c r="R235" i="10" s="1"/>
  <c r="O236" i="10"/>
  <c r="O237" i="10"/>
  <c r="O238" i="10"/>
  <c r="O239" i="10"/>
  <c r="R239" i="10" s="1"/>
  <c r="AH239" i="10" s="1"/>
  <c r="O240" i="10"/>
  <c r="O241" i="10"/>
  <c r="O242" i="10"/>
  <c r="O243" i="10"/>
  <c r="R243" i="10" s="1"/>
  <c r="AO243" i="10" s="1"/>
  <c r="O244" i="10"/>
  <c r="O245" i="10"/>
  <c r="O246" i="10"/>
  <c r="O247" i="10"/>
  <c r="R247" i="10" s="1"/>
  <c r="AO247" i="10" s="1"/>
  <c r="O248" i="10"/>
  <c r="O249" i="10"/>
  <c r="O250" i="10"/>
  <c r="O251" i="10"/>
  <c r="R251" i="10" s="1"/>
  <c r="O252" i="10"/>
  <c r="O253" i="10"/>
  <c r="O254" i="10"/>
  <c r="O255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Q131" i="10" s="1"/>
  <c r="X131" i="10" s="1"/>
  <c r="N132" i="10"/>
  <c r="N133" i="10"/>
  <c r="N134" i="10"/>
  <c r="N135" i="10"/>
  <c r="Q135" i="10" s="1"/>
  <c r="X135" i="10" s="1"/>
  <c r="N136" i="10"/>
  <c r="N137" i="10"/>
  <c r="N138" i="10"/>
  <c r="N139" i="10"/>
  <c r="Q139" i="10" s="1"/>
  <c r="X139" i="10" s="1"/>
  <c r="N140" i="10"/>
  <c r="N141" i="10"/>
  <c r="N142" i="10"/>
  <c r="N143" i="10"/>
  <c r="Q143" i="10" s="1"/>
  <c r="X143" i="10" s="1"/>
  <c r="N144" i="10"/>
  <c r="N145" i="10"/>
  <c r="N146" i="10"/>
  <c r="N147" i="10"/>
  <c r="N148" i="10"/>
  <c r="N149" i="10"/>
  <c r="N150" i="10"/>
  <c r="N151" i="10"/>
  <c r="Q151" i="10" s="1"/>
  <c r="X151" i="10" s="1"/>
  <c r="N152" i="10"/>
  <c r="N153" i="10"/>
  <c r="N154" i="10"/>
  <c r="N155" i="10"/>
  <c r="S155" i="10" s="1"/>
  <c r="N156" i="10"/>
  <c r="N157" i="10"/>
  <c r="N158" i="10"/>
  <c r="N159" i="10"/>
  <c r="S159" i="10" s="1"/>
  <c r="N160" i="10"/>
  <c r="N161" i="10"/>
  <c r="N162" i="10"/>
  <c r="N163" i="10"/>
  <c r="S163" i="10" s="1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Q175" i="10" s="1"/>
  <c r="X175" i="10" s="1"/>
  <c r="N176" i="10"/>
  <c r="N177" i="10"/>
  <c r="N178" i="10"/>
  <c r="N179" i="10"/>
  <c r="Q179" i="10" s="1"/>
  <c r="X179" i="10" s="1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Q191" i="10" s="1"/>
  <c r="X191" i="10" s="1"/>
  <c r="N192" i="10"/>
  <c r="N193" i="10"/>
  <c r="N194" i="10"/>
  <c r="N195" i="10"/>
  <c r="N196" i="10"/>
  <c r="N197" i="10"/>
  <c r="N198" i="10"/>
  <c r="N199" i="10"/>
  <c r="Q199" i="10" s="1"/>
  <c r="X199" i="10" s="1"/>
  <c r="N200" i="10"/>
  <c r="N201" i="10"/>
  <c r="N202" i="10"/>
  <c r="N203" i="10"/>
  <c r="Q203" i="10" s="1"/>
  <c r="X203" i="10" s="1"/>
  <c r="N204" i="10"/>
  <c r="N205" i="10"/>
  <c r="N206" i="10"/>
  <c r="N207" i="10"/>
  <c r="Q207" i="10" s="1"/>
  <c r="X207" i="10" s="1"/>
  <c r="N208" i="10"/>
  <c r="N209" i="10"/>
  <c r="N210" i="10"/>
  <c r="N211" i="10"/>
  <c r="N212" i="10"/>
  <c r="N213" i="10"/>
  <c r="N214" i="10"/>
  <c r="N215" i="10"/>
  <c r="S215" i="10" s="1"/>
  <c r="N216" i="10"/>
  <c r="N217" i="10"/>
  <c r="N218" i="10"/>
  <c r="N219" i="10"/>
  <c r="N220" i="10"/>
  <c r="N221" i="10"/>
  <c r="N222" i="10"/>
  <c r="N223" i="10"/>
  <c r="Q223" i="10" s="1"/>
  <c r="X223" i="10" s="1"/>
  <c r="N224" i="10"/>
  <c r="N225" i="10"/>
  <c r="N226" i="10"/>
  <c r="N227" i="10"/>
  <c r="S227" i="10" s="1"/>
  <c r="N228" i="10"/>
  <c r="N229" i="10"/>
  <c r="N230" i="10"/>
  <c r="N231" i="10"/>
  <c r="S231" i="10" s="1"/>
  <c r="N232" i="10"/>
  <c r="N233" i="10"/>
  <c r="N234" i="10"/>
  <c r="N235" i="10"/>
  <c r="N236" i="10"/>
  <c r="N237" i="10"/>
  <c r="N238" i="10"/>
  <c r="N239" i="10"/>
  <c r="Q239" i="10" s="1"/>
  <c r="X239" i="10" s="1"/>
  <c r="N240" i="10"/>
  <c r="N241" i="10"/>
  <c r="S241" i="10" s="1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P127" i="10" s="1"/>
  <c r="M128" i="10"/>
  <c r="M129" i="10"/>
  <c r="M130" i="10"/>
  <c r="M131" i="10"/>
  <c r="P131" i="10" s="1"/>
  <c r="M132" i="10"/>
  <c r="M133" i="10"/>
  <c r="M134" i="10"/>
  <c r="M135" i="10"/>
  <c r="P135" i="10" s="1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P155" i="10" s="1"/>
  <c r="M156" i="10"/>
  <c r="M157" i="10"/>
  <c r="M158" i="10"/>
  <c r="M159" i="10"/>
  <c r="M160" i="10"/>
  <c r="M161" i="10"/>
  <c r="M162" i="10"/>
  <c r="M163" i="10"/>
  <c r="P163" i="10" s="1"/>
  <c r="M164" i="10"/>
  <c r="M165" i="10"/>
  <c r="M166" i="10"/>
  <c r="M167" i="10"/>
  <c r="P167" i="10" s="1"/>
  <c r="M168" i="10"/>
  <c r="M169" i="10"/>
  <c r="M170" i="10"/>
  <c r="M171" i="10"/>
  <c r="P171" i="10" s="1"/>
  <c r="M172" i="10"/>
  <c r="M173" i="10"/>
  <c r="M174" i="10"/>
  <c r="M175" i="10"/>
  <c r="P175" i="10" s="1"/>
  <c r="M176" i="10"/>
  <c r="M177" i="10"/>
  <c r="M178" i="10"/>
  <c r="M179" i="10"/>
  <c r="P179" i="10" s="1"/>
  <c r="M180" i="10"/>
  <c r="M181" i="10"/>
  <c r="M182" i="10"/>
  <c r="M183" i="10"/>
  <c r="P183" i="10" s="1"/>
  <c r="M184" i="10"/>
  <c r="M185" i="10"/>
  <c r="M186" i="10"/>
  <c r="M187" i="10"/>
  <c r="P187" i="10" s="1"/>
  <c r="M188" i="10"/>
  <c r="M189" i="10"/>
  <c r="M190" i="10"/>
  <c r="M191" i="10"/>
  <c r="P191" i="10" s="1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P207" i="10" s="1"/>
  <c r="M208" i="10"/>
  <c r="M209" i="10"/>
  <c r="M210" i="10"/>
  <c r="M211" i="10"/>
  <c r="P211" i="10" s="1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P223" i="10" s="1"/>
  <c r="M224" i="10"/>
  <c r="M225" i="10"/>
  <c r="M226" i="10"/>
  <c r="M227" i="10"/>
  <c r="P227" i="10" s="1"/>
  <c r="M228" i="10"/>
  <c r="M229" i="10"/>
  <c r="M230" i="10"/>
  <c r="M231" i="10"/>
  <c r="P231" i="10" s="1"/>
  <c r="M232" i="10"/>
  <c r="M233" i="10"/>
  <c r="M234" i="10"/>
  <c r="M235" i="10"/>
  <c r="P235" i="10" s="1"/>
  <c r="M236" i="10"/>
  <c r="M237" i="10"/>
  <c r="M238" i="10"/>
  <c r="M239" i="10"/>
  <c r="P239" i="10" s="1"/>
  <c r="M240" i="10"/>
  <c r="M241" i="10"/>
  <c r="M242" i="10"/>
  <c r="M243" i="10"/>
  <c r="P243" i="10" s="1"/>
  <c r="M244" i="10"/>
  <c r="M245" i="10"/>
  <c r="M246" i="10"/>
  <c r="M247" i="10"/>
  <c r="P247" i="10" s="1"/>
  <c r="M248" i="10"/>
  <c r="M249" i="10"/>
  <c r="M250" i="10"/>
  <c r="M251" i="10"/>
  <c r="M252" i="10"/>
  <c r="M253" i="10"/>
  <c r="M254" i="10"/>
  <c r="M255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H127" i="10" s="1"/>
  <c r="E128" i="10"/>
  <c r="E129" i="10"/>
  <c r="E130" i="10"/>
  <c r="E131" i="10"/>
  <c r="H131" i="10" s="1"/>
  <c r="E132" i="10"/>
  <c r="E133" i="10"/>
  <c r="E134" i="10"/>
  <c r="E135" i="10"/>
  <c r="H135" i="10" s="1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H147" i="10" s="1"/>
  <c r="E148" i="10"/>
  <c r="E149" i="10"/>
  <c r="E150" i="10"/>
  <c r="E151" i="10"/>
  <c r="H151" i="10" s="1"/>
  <c r="E152" i="10"/>
  <c r="E153" i="10"/>
  <c r="E154" i="10"/>
  <c r="E155" i="10"/>
  <c r="H155" i="10" s="1"/>
  <c r="E156" i="10"/>
  <c r="E157" i="10"/>
  <c r="E158" i="10"/>
  <c r="E159" i="10"/>
  <c r="H159" i="10" s="1"/>
  <c r="E160" i="10"/>
  <c r="E161" i="10"/>
  <c r="E162" i="10"/>
  <c r="E163" i="10"/>
  <c r="H163" i="10" s="1"/>
  <c r="E164" i="10"/>
  <c r="E165" i="10"/>
  <c r="E166" i="10"/>
  <c r="E167" i="10"/>
  <c r="E168" i="10"/>
  <c r="E169" i="10"/>
  <c r="E170" i="10"/>
  <c r="E171" i="10"/>
  <c r="H171" i="10" s="1"/>
  <c r="E172" i="10"/>
  <c r="E173" i="10"/>
  <c r="E174" i="10"/>
  <c r="E175" i="10"/>
  <c r="H175" i="10" s="1"/>
  <c r="E176" i="10"/>
  <c r="E177" i="10"/>
  <c r="E178" i="10"/>
  <c r="E179" i="10"/>
  <c r="H179" i="10" s="1"/>
  <c r="E180" i="10"/>
  <c r="E181" i="10"/>
  <c r="E182" i="10"/>
  <c r="E183" i="10"/>
  <c r="H183" i="10" s="1"/>
  <c r="E184" i="10"/>
  <c r="E185" i="10"/>
  <c r="E186" i="10"/>
  <c r="E187" i="10"/>
  <c r="E188" i="10"/>
  <c r="E189" i="10"/>
  <c r="E190" i="10"/>
  <c r="E191" i="10"/>
  <c r="H191" i="10" s="1"/>
  <c r="E192" i="10"/>
  <c r="E193" i="10"/>
  <c r="E194" i="10"/>
  <c r="E195" i="10"/>
  <c r="H195" i="10" s="1"/>
  <c r="E196" i="10"/>
  <c r="E197" i="10"/>
  <c r="E198" i="10"/>
  <c r="E199" i="10"/>
  <c r="H199" i="10" s="1"/>
  <c r="E200" i="10"/>
  <c r="E201" i="10"/>
  <c r="E202" i="10"/>
  <c r="E203" i="10"/>
  <c r="H203" i="10" s="1"/>
  <c r="E204" i="10"/>
  <c r="E205" i="10"/>
  <c r="E206" i="10"/>
  <c r="E207" i="10"/>
  <c r="H207" i="10" s="1"/>
  <c r="E208" i="10"/>
  <c r="E209" i="10"/>
  <c r="E210" i="10"/>
  <c r="E211" i="10"/>
  <c r="H211" i="10" s="1"/>
  <c r="E212" i="10"/>
  <c r="E213" i="10"/>
  <c r="E214" i="10"/>
  <c r="E215" i="10"/>
  <c r="H215" i="10" s="1"/>
  <c r="E216" i="10"/>
  <c r="E217" i="10"/>
  <c r="E218" i="10"/>
  <c r="E219" i="10"/>
  <c r="H219" i="10" s="1"/>
  <c r="E220" i="10"/>
  <c r="E221" i="10"/>
  <c r="E222" i="10"/>
  <c r="E223" i="10"/>
  <c r="H223" i="10" s="1"/>
  <c r="E224" i="10"/>
  <c r="E225" i="10"/>
  <c r="E226" i="10"/>
  <c r="E227" i="10"/>
  <c r="H227" i="10" s="1"/>
  <c r="E228" i="10"/>
  <c r="E229" i="10"/>
  <c r="E230" i="10"/>
  <c r="E231" i="10"/>
  <c r="H231" i="10" s="1"/>
  <c r="E232" i="10"/>
  <c r="E233" i="10"/>
  <c r="E234" i="10"/>
  <c r="E235" i="10"/>
  <c r="H235" i="10" s="1"/>
  <c r="E236" i="10"/>
  <c r="E237" i="10"/>
  <c r="E238" i="10"/>
  <c r="E239" i="10"/>
  <c r="H239" i="10" s="1"/>
  <c r="E240" i="10"/>
  <c r="E241" i="10"/>
  <c r="E242" i="10"/>
  <c r="E243" i="10"/>
  <c r="H243" i="10" s="1"/>
  <c r="E244" i="10"/>
  <c r="E245" i="10"/>
  <c r="E246" i="10"/>
  <c r="E247" i="10"/>
  <c r="H247" i="10" s="1"/>
  <c r="E248" i="10"/>
  <c r="E249" i="10"/>
  <c r="H249" i="10" s="1"/>
  <c r="E250" i="10"/>
  <c r="E251" i="10"/>
  <c r="E252" i="10"/>
  <c r="E253" i="10"/>
  <c r="E254" i="10"/>
  <c r="E255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I135" i="10" s="1"/>
  <c r="D136" i="10"/>
  <c r="D137" i="10"/>
  <c r="D138" i="10"/>
  <c r="D139" i="10"/>
  <c r="I139" i="10" s="1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I155" i="10" s="1"/>
  <c r="D156" i="10"/>
  <c r="D157" i="10"/>
  <c r="D158" i="10"/>
  <c r="D159" i="10"/>
  <c r="D160" i="10"/>
  <c r="D161" i="10"/>
  <c r="D162" i="10"/>
  <c r="D163" i="10"/>
  <c r="I163" i="10" s="1"/>
  <c r="D164" i="10"/>
  <c r="D165" i="10"/>
  <c r="D166" i="10"/>
  <c r="D167" i="10"/>
  <c r="D168" i="10"/>
  <c r="D169" i="10"/>
  <c r="D170" i="10"/>
  <c r="D171" i="10"/>
  <c r="I171" i="10" s="1"/>
  <c r="D172" i="10"/>
  <c r="D173" i="10"/>
  <c r="D174" i="10"/>
  <c r="D175" i="10"/>
  <c r="D176" i="10"/>
  <c r="D177" i="10"/>
  <c r="D178" i="10"/>
  <c r="D179" i="10"/>
  <c r="I179" i="10" s="1"/>
  <c r="D180" i="10"/>
  <c r="D181" i="10"/>
  <c r="D182" i="10"/>
  <c r="D183" i="10"/>
  <c r="D184" i="10"/>
  <c r="D185" i="10"/>
  <c r="D186" i="10"/>
  <c r="D187" i="10"/>
  <c r="I187" i="10" s="1"/>
  <c r="D188" i="10"/>
  <c r="D189" i="10"/>
  <c r="D190" i="10"/>
  <c r="D191" i="10"/>
  <c r="I191" i="10" s="1"/>
  <c r="D192" i="10"/>
  <c r="D193" i="10"/>
  <c r="D194" i="10"/>
  <c r="D195" i="10"/>
  <c r="I195" i="10" s="1"/>
  <c r="D196" i="10"/>
  <c r="D197" i="10"/>
  <c r="D198" i="10"/>
  <c r="D199" i="10"/>
  <c r="I199" i="10" s="1"/>
  <c r="D200" i="10"/>
  <c r="D201" i="10"/>
  <c r="D202" i="10"/>
  <c r="D203" i="10"/>
  <c r="I203" i="10" s="1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I215" i="10" s="1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I235" i="10" s="1"/>
  <c r="D236" i="10"/>
  <c r="D237" i="10"/>
  <c r="D238" i="10"/>
  <c r="D239" i="10"/>
  <c r="D240" i="10"/>
  <c r="D241" i="10"/>
  <c r="D242" i="10"/>
  <c r="D243" i="10"/>
  <c r="I243" i="10" s="1"/>
  <c r="D244" i="10"/>
  <c r="D245" i="10"/>
  <c r="D246" i="10"/>
  <c r="D247" i="10"/>
  <c r="D248" i="10"/>
  <c r="D249" i="10"/>
  <c r="D250" i="10"/>
  <c r="D251" i="10"/>
  <c r="I251" i="10" s="1"/>
  <c r="D252" i="10"/>
  <c r="D253" i="10"/>
  <c r="D254" i="10"/>
  <c r="D255" i="10"/>
  <c r="C8" i="10"/>
  <c r="C9" i="10"/>
  <c r="C10" i="10"/>
  <c r="C11" i="10"/>
  <c r="C12" i="10"/>
  <c r="C13" i="10"/>
  <c r="C14" i="10"/>
  <c r="C15" i="10"/>
  <c r="C16" i="10"/>
  <c r="U16" i="10" s="1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W131" i="10" s="1"/>
  <c r="C132" i="10"/>
  <c r="C133" i="10"/>
  <c r="C134" i="10"/>
  <c r="C135" i="10"/>
  <c r="W135" i="10" s="1"/>
  <c r="C136" i="10"/>
  <c r="C137" i="10"/>
  <c r="C138" i="10"/>
  <c r="C139" i="10"/>
  <c r="W139" i="10" s="1"/>
  <c r="C140" i="10"/>
  <c r="C141" i="10"/>
  <c r="C142" i="10"/>
  <c r="C143" i="10"/>
  <c r="W143" i="10" s="1"/>
  <c r="C144" i="10"/>
  <c r="C145" i="10"/>
  <c r="C146" i="10"/>
  <c r="C147" i="10"/>
  <c r="W147" i="10" s="1"/>
  <c r="C148" i="10"/>
  <c r="C149" i="10"/>
  <c r="C150" i="10"/>
  <c r="C151" i="10"/>
  <c r="W151" i="10" s="1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W167" i="10" s="1"/>
  <c r="C168" i="10"/>
  <c r="C169" i="10"/>
  <c r="C170" i="10"/>
  <c r="C171" i="10"/>
  <c r="W171" i="10" s="1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W199" i="10" s="1"/>
  <c r="C200" i="10"/>
  <c r="C201" i="10"/>
  <c r="C202" i="10"/>
  <c r="C203" i="10"/>
  <c r="W203" i="10" s="1"/>
  <c r="C204" i="10"/>
  <c r="C205" i="10"/>
  <c r="C206" i="10"/>
  <c r="C207" i="10"/>
  <c r="W207" i="10" s="1"/>
  <c r="C208" i="10"/>
  <c r="C209" i="10"/>
  <c r="C210" i="10"/>
  <c r="C211" i="10"/>
  <c r="W211" i="10" s="1"/>
  <c r="C212" i="10"/>
  <c r="C213" i="10"/>
  <c r="C214" i="10"/>
  <c r="C215" i="10"/>
  <c r="C216" i="10"/>
  <c r="C217" i="10"/>
  <c r="C218" i="10"/>
  <c r="C219" i="10"/>
  <c r="W219" i="10" s="1"/>
  <c r="C220" i="10"/>
  <c r="C221" i="10"/>
  <c r="C222" i="10"/>
  <c r="C223" i="10"/>
  <c r="W223" i="10" s="1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V239" i="10" s="1"/>
  <c r="C240" i="10"/>
  <c r="C241" i="10"/>
  <c r="W241" i="10" s="1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D7" i="10"/>
  <c r="H245" i="10"/>
  <c r="H251" i="10"/>
  <c r="H252" i="10"/>
  <c r="S252" i="10"/>
  <c r="Q252" i="10"/>
  <c r="X252" i="10" s="1"/>
  <c r="R252" i="10"/>
  <c r="P252" i="10"/>
  <c r="F252" i="10"/>
  <c r="G252" i="10"/>
  <c r="W252" i="10"/>
  <c r="P251" i="10"/>
  <c r="S251" i="10"/>
  <c r="V241" i="10"/>
  <c r="R241" i="10"/>
  <c r="P241" i="10"/>
  <c r="H241" i="10"/>
  <c r="AK240" i="10"/>
  <c r="AC240" i="10"/>
  <c r="R240" i="10"/>
  <c r="AN240" i="10" s="1"/>
  <c r="P240" i="10"/>
  <c r="S240" i="10"/>
  <c r="H240" i="10"/>
  <c r="I240" i="10"/>
  <c r="W240" i="10"/>
  <c r="S239" i="10"/>
  <c r="F239" i="10"/>
  <c r="I239" i="10"/>
  <c r="R238" i="10"/>
  <c r="P238" i="10"/>
  <c r="H238" i="10"/>
  <c r="I238" i="10"/>
  <c r="G238" i="10"/>
  <c r="V237" i="10"/>
  <c r="R237" i="10"/>
  <c r="AJ237" i="10" s="1"/>
  <c r="S237" i="10"/>
  <c r="P237" i="10"/>
  <c r="H237" i="10"/>
  <c r="W237" i="10"/>
  <c r="AK236" i="10"/>
  <c r="AC236" i="10"/>
  <c r="R236" i="10"/>
  <c r="AN236" i="10" s="1"/>
  <c r="P236" i="10"/>
  <c r="S236" i="10"/>
  <c r="H236" i="10"/>
  <c r="I236" i="10"/>
  <c r="W236" i="10"/>
  <c r="R253" i="10"/>
  <c r="AJ253" i="10" s="1"/>
  <c r="S253" i="10"/>
  <c r="P253" i="10"/>
  <c r="H253" i="10"/>
  <c r="W253" i="10"/>
  <c r="R250" i="10"/>
  <c r="S250" i="10"/>
  <c r="P250" i="10"/>
  <c r="I250" i="10"/>
  <c r="H250" i="10"/>
  <c r="W250" i="10"/>
  <c r="S249" i="10"/>
  <c r="R249" i="10"/>
  <c r="AH249" i="10" s="1"/>
  <c r="Q249" i="10"/>
  <c r="X249" i="10" s="1"/>
  <c r="P249" i="10"/>
  <c r="I249" i="10"/>
  <c r="W249" i="10"/>
  <c r="W248" i="10"/>
  <c r="R248" i="10"/>
  <c r="AE248" i="10" s="1"/>
  <c r="P248" i="10"/>
  <c r="H248" i="10"/>
  <c r="I248" i="10"/>
  <c r="R254" i="10"/>
  <c r="AJ254" i="10" s="1"/>
  <c r="S254" i="10"/>
  <c r="P254" i="10"/>
  <c r="H254" i="10"/>
  <c r="I247" i="10"/>
  <c r="R246" i="10"/>
  <c r="AH246" i="10" s="1"/>
  <c r="Q246" i="10"/>
  <c r="X246" i="10" s="1"/>
  <c r="P246" i="10"/>
  <c r="H246" i="10"/>
  <c r="R245" i="10"/>
  <c r="AC245" i="10" s="1"/>
  <c r="P245" i="10"/>
  <c r="I245" i="10"/>
  <c r="W245" i="10"/>
  <c r="R244" i="10"/>
  <c r="AL244" i="10" s="1"/>
  <c r="S244" i="10"/>
  <c r="P244" i="10"/>
  <c r="F244" i="10"/>
  <c r="H244" i="10"/>
  <c r="W244" i="10"/>
  <c r="R242" i="10"/>
  <c r="Z242" i="10" s="1"/>
  <c r="P242" i="10"/>
  <c r="H242" i="10"/>
  <c r="W235" i="10"/>
  <c r="R234" i="10"/>
  <c r="Q234" i="10"/>
  <c r="X234" i="10" s="1"/>
  <c r="P234" i="10"/>
  <c r="H234" i="10"/>
  <c r="P233" i="10"/>
  <c r="R233" i="10"/>
  <c r="AM233" i="10" s="1"/>
  <c r="H233" i="10"/>
  <c r="I233" i="10"/>
  <c r="R232" i="10"/>
  <c r="AH232" i="10" s="1"/>
  <c r="P232" i="10"/>
  <c r="H232" i="10"/>
  <c r="I232" i="10"/>
  <c r="F232" i="10"/>
  <c r="Q231" i="10"/>
  <c r="X231" i="10" s="1"/>
  <c r="R230" i="10"/>
  <c r="AE230" i="10" s="1"/>
  <c r="P230" i="10"/>
  <c r="H230" i="10"/>
  <c r="I230" i="10"/>
  <c r="R229" i="10"/>
  <c r="AF229" i="10" s="1"/>
  <c r="S229" i="10"/>
  <c r="P229" i="10"/>
  <c r="H229" i="10"/>
  <c r="R228" i="10"/>
  <c r="P228" i="10"/>
  <c r="H228" i="10"/>
  <c r="R226" i="10"/>
  <c r="AC226" i="10" s="1"/>
  <c r="P226" i="10"/>
  <c r="I226" i="10"/>
  <c r="H226" i="10"/>
  <c r="S225" i="10"/>
  <c r="R225" i="10"/>
  <c r="Q225" i="10"/>
  <c r="X225" i="10" s="1"/>
  <c r="P225" i="10"/>
  <c r="H225" i="10"/>
  <c r="I225" i="10"/>
  <c r="W225" i="10"/>
  <c r="Q224" i="10"/>
  <c r="X224" i="10" s="1"/>
  <c r="R224" i="10"/>
  <c r="S224" i="10"/>
  <c r="P224" i="10"/>
  <c r="H224" i="10"/>
  <c r="W224" i="10"/>
  <c r="I223" i="10"/>
  <c r="R222" i="10"/>
  <c r="S222" i="10"/>
  <c r="P222" i="10"/>
  <c r="H222" i="10"/>
  <c r="W222" i="10"/>
  <c r="R221" i="10"/>
  <c r="P221" i="10"/>
  <c r="H221" i="10"/>
  <c r="I221" i="10"/>
  <c r="R220" i="10"/>
  <c r="Q220" i="10"/>
  <c r="X220" i="10" s="1"/>
  <c r="P220" i="10"/>
  <c r="H220" i="10"/>
  <c r="S219" i="10"/>
  <c r="P219" i="10"/>
  <c r="I219" i="10"/>
  <c r="R218" i="10"/>
  <c r="AN218" i="10" s="1"/>
  <c r="S218" i="10"/>
  <c r="P218" i="10"/>
  <c r="H218" i="10"/>
  <c r="I218" i="10"/>
  <c r="W218" i="10"/>
  <c r="R217" i="10"/>
  <c r="P217" i="10"/>
  <c r="H217" i="10"/>
  <c r="I217" i="10"/>
  <c r="R216" i="10"/>
  <c r="S216" i="10"/>
  <c r="P216" i="10"/>
  <c r="H216" i="10"/>
  <c r="R215" i="10"/>
  <c r="P215" i="10"/>
  <c r="R214" i="10"/>
  <c r="AE214" i="10" s="1"/>
  <c r="P214" i="10"/>
  <c r="H214" i="10"/>
  <c r="I214" i="10"/>
  <c r="R213" i="10"/>
  <c r="AN213" i="10" s="1"/>
  <c r="Q213" i="10"/>
  <c r="X213" i="10" s="1"/>
  <c r="P213" i="10"/>
  <c r="H213" i="10"/>
  <c r="W213" i="10"/>
  <c r="R212" i="10"/>
  <c r="AO212" i="10" s="1"/>
  <c r="Q212" i="10"/>
  <c r="X212" i="10" s="1"/>
  <c r="P212" i="10"/>
  <c r="H212" i="10"/>
  <c r="V212" i="10"/>
  <c r="R211" i="10"/>
  <c r="R210" i="10"/>
  <c r="P210" i="10"/>
  <c r="F210" i="10"/>
  <c r="H210" i="10"/>
  <c r="W210" i="10"/>
  <c r="V209" i="10"/>
  <c r="R209" i="10"/>
  <c r="S209" i="10"/>
  <c r="P209" i="10"/>
  <c r="F209" i="10"/>
  <c r="H209" i="10"/>
  <c r="I209" i="10"/>
  <c r="W209" i="10"/>
  <c r="R208" i="10"/>
  <c r="AQ208" i="10" s="1"/>
  <c r="Q208" i="10"/>
  <c r="X208" i="10" s="1"/>
  <c r="P208" i="10"/>
  <c r="H208" i="10"/>
  <c r="I208" i="10"/>
  <c r="W208" i="10"/>
  <c r="R207" i="10"/>
  <c r="R206" i="10"/>
  <c r="Q206" i="10"/>
  <c r="X206" i="10" s="1"/>
  <c r="P206" i="10"/>
  <c r="H206" i="10"/>
  <c r="I206" i="10"/>
  <c r="R205" i="10"/>
  <c r="AK205" i="10" s="1"/>
  <c r="S205" i="10"/>
  <c r="P205" i="10"/>
  <c r="H205" i="10"/>
  <c r="I205" i="10"/>
  <c r="R204" i="10"/>
  <c r="AM204" i="10" s="1"/>
  <c r="P204" i="10"/>
  <c r="H204" i="10"/>
  <c r="I204" i="10"/>
  <c r="P203" i="10"/>
  <c r="R202" i="10"/>
  <c r="AN202" i="10" s="1"/>
  <c r="S202" i="10"/>
  <c r="P202" i="10"/>
  <c r="H202" i="10"/>
  <c r="W202" i="10"/>
  <c r="R201" i="10"/>
  <c r="S201" i="10"/>
  <c r="P201" i="10"/>
  <c r="H201" i="10"/>
  <c r="I201" i="10"/>
  <c r="W201" i="10"/>
  <c r="R200" i="10"/>
  <c r="AH200" i="10" s="1"/>
  <c r="S200" i="10"/>
  <c r="P200" i="10"/>
  <c r="H200" i="10"/>
  <c r="I200" i="10"/>
  <c r="P199" i="10"/>
  <c r="V198" i="10"/>
  <c r="R198" i="10"/>
  <c r="AN198" i="10" s="1"/>
  <c r="S198" i="10"/>
  <c r="P198" i="10"/>
  <c r="H198" i="10"/>
  <c r="R197" i="10"/>
  <c r="S197" i="10"/>
  <c r="P197" i="10"/>
  <c r="H197" i="10"/>
  <c r="I197" i="10"/>
  <c r="W197" i="10"/>
  <c r="R196" i="10"/>
  <c r="AH196" i="10" s="1"/>
  <c r="P196" i="10"/>
  <c r="H196" i="10"/>
  <c r="I196" i="10"/>
  <c r="R195" i="10"/>
  <c r="Q195" i="10"/>
  <c r="X195" i="10" s="1"/>
  <c r="P195" i="10"/>
  <c r="W195" i="10"/>
  <c r="R194" i="10"/>
  <c r="AK194" i="10" s="1"/>
  <c r="S194" i="10"/>
  <c r="P194" i="10"/>
  <c r="H194" i="10"/>
  <c r="W194" i="10"/>
  <c r="R193" i="10"/>
  <c r="AM193" i="10" s="1"/>
  <c r="S193" i="10"/>
  <c r="P193" i="10"/>
  <c r="H193" i="10"/>
  <c r="I193" i="10"/>
  <c r="R192" i="10"/>
  <c r="S192" i="10"/>
  <c r="P192" i="10"/>
  <c r="H192" i="10"/>
  <c r="I192" i="10"/>
  <c r="W191" i="10"/>
  <c r="R190" i="10"/>
  <c r="Q190" i="10"/>
  <c r="X190" i="10" s="1"/>
  <c r="P190" i="10"/>
  <c r="H190" i="10"/>
  <c r="W190" i="10"/>
  <c r="R189" i="10"/>
  <c r="P189" i="10"/>
  <c r="H189" i="10"/>
  <c r="I189" i="10"/>
  <c r="W189" i="10"/>
  <c r="R188" i="10"/>
  <c r="AH188" i="10" s="1"/>
  <c r="S188" i="10"/>
  <c r="P188" i="10"/>
  <c r="F188" i="10"/>
  <c r="H188" i="10"/>
  <c r="I188" i="10"/>
  <c r="W188" i="10"/>
  <c r="R187" i="10"/>
  <c r="H187" i="10"/>
  <c r="R186" i="10"/>
  <c r="P186" i="10"/>
  <c r="H186" i="10"/>
  <c r="I186" i="10"/>
  <c r="W186" i="10"/>
  <c r="S185" i="10"/>
  <c r="R185" i="10"/>
  <c r="AJ185" i="10" s="1"/>
  <c r="Q185" i="10"/>
  <c r="X185" i="10" s="1"/>
  <c r="P185" i="10"/>
  <c r="H185" i="10"/>
  <c r="I185" i="10"/>
  <c r="R184" i="10"/>
  <c r="AP184" i="10" s="1"/>
  <c r="S184" i="10"/>
  <c r="P184" i="10"/>
  <c r="H184" i="10"/>
  <c r="I184" i="10"/>
  <c r="V184" i="10"/>
  <c r="S183" i="10"/>
  <c r="I183" i="10"/>
  <c r="R182" i="10"/>
  <c r="AP182" i="10" s="1"/>
  <c r="S182" i="10"/>
  <c r="P182" i="10"/>
  <c r="H182" i="10"/>
  <c r="I182" i="10"/>
  <c r="W182" i="10"/>
  <c r="R181" i="10"/>
  <c r="AP181" i="10" s="1"/>
  <c r="P181" i="10"/>
  <c r="H181" i="10"/>
  <c r="I181" i="10"/>
  <c r="R180" i="10"/>
  <c r="AH180" i="10" s="1"/>
  <c r="Q180" i="10"/>
  <c r="X180" i="10" s="1"/>
  <c r="P180" i="10"/>
  <c r="H180" i="10"/>
  <c r="S179" i="10"/>
  <c r="R178" i="10"/>
  <c r="AP178" i="10" s="1"/>
  <c r="Q178" i="10"/>
  <c r="X178" i="10" s="1"/>
  <c r="P178" i="10"/>
  <c r="H178" i="10"/>
  <c r="W178" i="10"/>
  <c r="R177" i="10"/>
  <c r="AK177" i="10" s="1"/>
  <c r="P177" i="10"/>
  <c r="H177" i="10"/>
  <c r="W177" i="10"/>
  <c r="R176" i="10"/>
  <c r="P176" i="10"/>
  <c r="H176" i="10"/>
  <c r="I176" i="10"/>
  <c r="W176" i="10"/>
  <c r="W175" i="10"/>
  <c r="R174" i="10"/>
  <c r="AL174" i="10" s="1"/>
  <c r="Q174" i="10"/>
  <c r="X174" i="10" s="1"/>
  <c r="P174" i="10"/>
  <c r="H174" i="10"/>
  <c r="I174" i="10"/>
  <c r="W174" i="10"/>
  <c r="AV173" i="10"/>
  <c r="R173" i="10"/>
  <c r="AC173" i="10" s="1"/>
  <c r="P173" i="10"/>
  <c r="H173" i="10"/>
  <c r="I173" i="10"/>
  <c r="W173" i="10"/>
  <c r="R172" i="10"/>
  <c r="S172" i="10"/>
  <c r="P172" i="10"/>
  <c r="H172" i="10"/>
  <c r="I172" i="10"/>
  <c r="W172" i="10"/>
  <c r="P170" i="10"/>
  <c r="R170" i="10"/>
  <c r="S170" i="10"/>
  <c r="H170" i="10"/>
  <c r="I170" i="10"/>
  <c r="W170" i="10"/>
  <c r="R169" i="10"/>
  <c r="Q169" i="10"/>
  <c r="X169" i="10" s="1"/>
  <c r="P169" i="10"/>
  <c r="H169" i="10"/>
  <c r="W169" i="10"/>
  <c r="R168" i="10"/>
  <c r="AQ168" i="10" s="1"/>
  <c r="Q168" i="10"/>
  <c r="X168" i="10" s="1"/>
  <c r="P168" i="10"/>
  <c r="H168" i="10"/>
  <c r="I168" i="10"/>
  <c r="W168" i="10"/>
  <c r="H167" i="10"/>
  <c r="I167" i="10"/>
  <c r="R166" i="10"/>
  <c r="AQ166" i="10" s="1"/>
  <c r="Q166" i="10"/>
  <c r="X166" i="10" s="1"/>
  <c r="P166" i="10"/>
  <c r="H166" i="10"/>
  <c r="I166" i="10"/>
  <c r="W166" i="10"/>
  <c r="R165" i="10"/>
  <c r="Q165" i="10"/>
  <c r="X165" i="10" s="1"/>
  <c r="P165" i="10"/>
  <c r="H165" i="10"/>
  <c r="W165" i="10"/>
  <c r="R164" i="10"/>
  <c r="AK164" i="10" s="1"/>
  <c r="S164" i="10"/>
  <c r="P164" i="10"/>
  <c r="H164" i="10"/>
  <c r="AV163" i="10"/>
  <c r="R163" i="10"/>
  <c r="AL163" i="10" s="1"/>
  <c r="R162" i="10"/>
  <c r="AJ162" i="10" s="1"/>
  <c r="P162" i="10"/>
  <c r="H162" i="10"/>
  <c r="R161" i="10"/>
  <c r="AN161" i="10" s="1"/>
  <c r="S161" i="10"/>
  <c r="P161" i="10"/>
  <c r="H161" i="10"/>
  <c r="I161" i="10"/>
  <c r="R160" i="10"/>
  <c r="AO160" i="10" s="1"/>
  <c r="S160" i="10"/>
  <c r="P160" i="10"/>
  <c r="H160" i="10"/>
  <c r="W160" i="10"/>
  <c r="P159" i="10"/>
  <c r="I159" i="10"/>
  <c r="W159" i="10"/>
  <c r="R158" i="10"/>
  <c r="AO158" i="10" s="1"/>
  <c r="S158" i="10"/>
  <c r="P158" i="10"/>
  <c r="H158" i="10"/>
  <c r="Q157" i="10"/>
  <c r="X157" i="10" s="1"/>
  <c r="R157" i="10"/>
  <c r="S157" i="10"/>
  <c r="P157" i="10"/>
  <c r="H157" i="10"/>
  <c r="I157" i="10"/>
  <c r="W157" i="10"/>
  <c r="R156" i="10"/>
  <c r="S156" i="10"/>
  <c r="P156" i="10"/>
  <c r="H156" i="10"/>
  <c r="W156" i="10"/>
  <c r="W155" i="10"/>
  <c r="AV154" i="10"/>
  <c r="AX154" i="10" s="1"/>
  <c r="R154" i="10"/>
  <c r="AO154" i="10" s="1"/>
  <c r="S154" i="10"/>
  <c r="P154" i="10"/>
  <c r="H154" i="10"/>
  <c r="W154" i="10"/>
  <c r="S153" i="10"/>
  <c r="R153" i="10"/>
  <c r="Q153" i="10"/>
  <c r="X153" i="10" s="1"/>
  <c r="P153" i="10"/>
  <c r="H153" i="10"/>
  <c r="I153" i="10"/>
  <c r="W153" i="10"/>
  <c r="R152" i="10"/>
  <c r="AQ152" i="10" s="1"/>
  <c r="Q152" i="10"/>
  <c r="X152" i="10" s="1"/>
  <c r="P152" i="10"/>
  <c r="H152" i="10"/>
  <c r="I152" i="10"/>
  <c r="W152" i="10"/>
  <c r="P151" i="10"/>
  <c r="P150" i="10"/>
  <c r="R150" i="10"/>
  <c r="H150" i="10"/>
  <c r="I150" i="10"/>
  <c r="W150" i="10"/>
  <c r="R149" i="10"/>
  <c r="S149" i="10"/>
  <c r="P149" i="10"/>
  <c r="H149" i="10"/>
  <c r="W149" i="10"/>
  <c r="R148" i="10"/>
  <c r="AQ148" i="10" s="1"/>
  <c r="Q148" i="10"/>
  <c r="X148" i="10" s="1"/>
  <c r="P148" i="10"/>
  <c r="H148" i="10"/>
  <c r="I148" i="10"/>
  <c r="W148" i="10"/>
  <c r="Q147" i="10"/>
  <c r="X147" i="10" s="1"/>
  <c r="P147" i="10"/>
  <c r="R146" i="10"/>
  <c r="P146" i="10"/>
  <c r="H146" i="10"/>
  <c r="I146" i="10"/>
  <c r="W146" i="10"/>
  <c r="R145" i="10"/>
  <c r="P145" i="10"/>
  <c r="H145" i="10"/>
  <c r="I145" i="10"/>
  <c r="W145" i="10"/>
  <c r="R144" i="10"/>
  <c r="Q144" i="10"/>
  <c r="X144" i="10" s="1"/>
  <c r="P144" i="10"/>
  <c r="H144" i="10"/>
  <c r="W144" i="10"/>
  <c r="P143" i="10"/>
  <c r="H143" i="10"/>
  <c r="R142" i="10"/>
  <c r="Q142" i="10"/>
  <c r="X142" i="10" s="1"/>
  <c r="P142" i="10"/>
  <c r="H142" i="10"/>
  <c r="W142" i="10"/>
  <c r="R141" i="10"/>
  <c r="AQ141" i="10" s="1"/>
  <c r="Q141" i="10"/>
  <c r="X141" i="10" s="1"/>
  <c r="P141" i="10"/>
  <c r="H141" i="10"/>
  <c r="I141" i="10"/>
  <c r="W141" i="10"/>
  <c r="R140" i="10"/>
  <c r="Q140" i="10"/>
  <c r="X140" i="10" s="1"/>
  <c r="P140" i="10"/>
  <c r="H140" i="10"/>
  <c r="W140" i="10"/>
  <c r="P139" i="10"/>
  <c r="H139" i="10"/>
  <c r="R138" i="10"/>
  <c r="S138" i="10"/>
  <c r="P138" i="10"/>
  <c r="H138" i="10"/>
  <c r="W138" i="10"/>
  <c r="R137" i="10"/>
  <c r="Q137" i="10"/>
  <c r="X137" i="10" s="1"/>
  <c r="P137" i="10"/>
  <c r="H137" i="10"/>
  <c r="I137" i="10"/>
  <c r="W137" i="10"/>
  <c r="R136" i="10"/>
  <c r="Q136" i="10"/>
  <c r="X136" i="10" s="1"/>
  <c r="P136" i="10"/>
  <c r="H136" i="10"/>
  <c r="W136" i="10"/>
  <c r="R134" i="10"/>
  <c r="AH134" i="10" s="1"/>
  <c r="S134" i="10"/>
  <c r="P134" i="10"/>
  <c r="H134" i="10"/>
  <c r="W134" i="10"/>
  <c r="R133" i="10"/>
  <c r="P133" i="10"/>
  <c r="H133" i="10"/>
  <c r="I133" i="10"/>
  <c r="W133" i="10"/>
  <c r="R132" i="10"/>
  <c r="Q132" i="10"/>
  <c r="X132" i="10" s="1"/>
  <c r="P132" i="10"/>
  <c r="H132" i="10"/>
  <c r="I132" i="10"/>
  <c r="W132" i="10"/>
  <c r="AV130" i="10"/>
  <c r="R130" i="10"/>
  <c r="Q130" i="10"/>
  <c r="X130" i="10" s="1"/>
  <c r="P130" i="10"/>
  <c r="H130" i="10"/>
  <c r="I130" i="10"/>
  <c r="R129" i="10"/>
  <c r="AM129" i="10" s="1"/>
  <c r="S129" i="10"/>
  <c r="P129" i="10"/>
  <c r="H129" i="10"/>
  <c r="I129" i="10"/>
  <c r="R128" i="10"/>
  <c r="AN128" i="10" s="1"/>
  <c r="Q128" i="10"/>
  <c r="X128" i="10" s="1"/>
  <c r="P128" i="10"/>
  <c r="H128" i="10"/>
  <c r="I128" i="10"/>
  <c r="R127" i="10"/>
  <c r="S127" i="10"/>
  <c r="I127" i="10"/>
  <c r="R126" i="10"/>
  <c r="AP126" i="10" s="1"/>
  <c r="S126" i="10"/>
  <c r="P126" i="10"/>
  <c r="H126" i="10"/>
  <c r="I126" i="10"/>
  <c r="W126" i="10"/>
  <c r="R125" i="10"/>
  <c r="AJ125" i="10" s="1"/>
  <c r="Q125" i="10"/>
  <c r="X125" i="10" s="1"/>
  <c r="P125" i="10"/>
  <c r="H125" i="10"/>
  <c r="W125" i="10"/>
  <c r="AG246" i="2"/>
  <c r="D246" i="2"/>
  <c r="AG245" i="2"/>
  <c r="D245" i="2"/>
  <c r="AG244" i="2"/>
  <c r="D244" i="2"/>
  <c r="AG243" i="2"/>
  <c r="D243" i="2"/>
  <c r="AG242" i="2"/>
  <c r="D242" i="2"/>
  <c r="AG241" i="2"/>
  <c r="D241" i="2"/>
  <c r="AG240" i="2"/>
  <c r="D240" i="2"/>
  <c r="AG239" i="2"/>
  <c r="D239" i="2"/>
  <c r="AG238" i="2"/>
  <c r="D238" i="2"/>
  <c r="AG237" i="2"/>
  <c r="D237" i="2"/>
  <c r="AG236" i="2"/>
  <c r="D236" i="2"/>
  <c r="AG235" i="2"/>
  <c r="D235" i="2"/>
  <c r="AG234" i="2"/>
  <c r="D234" i="2"/>
  <c r="AG258" i="2"/>
  <c r="D258" i="2"/>
  <c r="AG257" i="2"/>
  <c r="D257" i="2"/>
  <c r="AG256" i="2"/>
  <c r="D256" i="2"/>
  <c r="AG255" i="2"/>
  <c r="D255" i="2"/>
  <c r="AG254" i="2"/>
  <c r="D254" i="2"/>
  <c r="AG253" i="2"/>
  <c r="D253" i="2"/>
  <c r="AG252" i="2"/>
  <c r="D252" i="2"/>
  <c r="AG251" i="2"/>
  <c r="D251" i="2"/>
  <c r="AG250" i="2"/>
  <c r="D250" i="2"/>
  <c r="AG249" i="2"/>
  <c r="D249" i="2"/>
  <c r="AG248" i="2"/>
  <c r="D248" i="2"/>
  <c r="AG247" i="2"/>
  <c r="D247" i="2"/>
  <c r="AG233" i="2"/>
  <c r="D233" i="2"/>
  <c r="AG232" i="2"/>
  <c r="D232" i="2"/>
  <c r="AG231" i="2"/>
  <c r="D231" i="2"/>
  <c r="AG230" i="2"/>
  <c r="D230" i="2"/>
  <c r="AG229" i="2"/>
  <c r="D229" i="2"/>
  <c r="AG228" i="2"/>
  <c r="D228" i="2"/>
  <c r="AG227" i="2"/>
  <c r="D227" i="2"/>
  <c r="AG226" i="2"/>
  <c r="D226" i="2"/>
  <c r="AG225" i="2"/>
  <c r="D225" i="2"/>
  <c r="AG224" i="2"/>
  <c r="D224" i="2"/>
  <c r="AG223" i="2"/>
  <c r="D223" i="2"/>
  <c r="AG222" i="2"/>
  <c r="D222" i="2"/>
  <c r="AG221" i="2"/>
  <c r="D221" i="2"/>
  <c r="AG220" i="2"/>
  <c r="D220" i="2"/>
  <c r="AG219" i="2"/>
  <c r="D219" i="2"/>
  <c r="AG218" i="2"/>
  <c r="D218" i="2"/>
  <c r="AG217" i="2"/>
  <c r="D217" i="2"/>
  <c r="AG216" i="2"/>
  <c r="D216" i="2"/>
  <c r="AG215" i="2"/>
  <c r="D215" i="2"/>
  <c r="AG214" i="2"/>
  <c r="D214" i="2"/>
  <c r="AG213" i="2"/>
  <c r="D213" i="2"/>
  <c r="AG212" i="2"/>
  <c r="D212" i="2"/>
  <c r="AG211" i="2"/>
  <c r="D211" i="2"/>
  <c r="AG210" i="2"/>
  <c r="D210" i="2"/>
  <c r="AG209" i="2"/>
  <c r="D209" i="2"/>
  <c r="AG208" i="2"/>
  <c r="D208" i="2"/>
  <c r="AG207" i="2"/>
  <c r="D207" i="2"/>
  <c r="AG206" i="2"/>
  <c r="D206" i="2"/>
  <c r="AG205" i="2"/>
  <c r="D205" i="2"/>
  <c r="AG204" i="2"/>
  <c r="D204" i="2"/>
  <c r="AG203" i="2"/>
  <c r="D203" i="2"/>
  <c r="AG202" i="2"/>
  <c r="D202" i="2"/>
  <c r="AG201" i="2"/>
  <c r="D201" i="2"/>
  <c r="AG200" i="2"/>
  <c r="D200" i="2"/>
  <c r="AG199" i="2"/>
  <c r="D199" i="2"/>
  <c r="AG198" i="2"/>
  <c r="D198" i="2"/>
  <c r="AG197" i="2"/>
  <c r="D197" i="2"/>
  <c r="AG196" i="2"/>
  <c r="D196" i="2"/>
  <c r="AG195" i="2"/>
  <c r="D195" i="2"/>
  <c r="AG194" i="2"/>
  <c r="D194" i="2"/>
  <c r="AG193" i="2"/>
  <c r="D193" i="2"/>
  <c r="AG192" i="2"/>
  <c r="D192" i="2"/>
  <c r="AG191" i="2"/>
  <c r="D191" i="2"/>
  <c r="AG190" i="2"/>
  <c r="D190" i="2"/>
  <c r="AG189" i="2"/>
  <c r="D189" i="2"/>
  <c r="AG188" i="2"/>
  <c r="D188" i="2"/>
  <c r="AG187" i="2"/>
  <c r="D187" i="2"/>
  <c r="AG186" i="2"/>
  <c r="D186" i="2"/>
  <c r="AG185" i="2"/>
  <c r="D185" i="2"/>
  <c r="AG184" i="2"/>
  <c r="D184" i="2"/>
  <c r="AG183" i="2"/>
  <c r="D183" i="2"/>
  <c r="AG182" i="2"/>
  <c r="D182" i="2"/>
  <c r="AG181" i="2"/>
  <c r="D181" i="2"/>
  <c r="AG180" i="2"/>
  <c r="D180" i="2"/>
  <c r="AG179" i="2"/>
  <c r="D179" i="2"/>
  <c r="AG178" i="2"/>
  <c r="D178" i="2"/>
  <c r="AG177" i="2"/>
  <c r="D177" i="2"/>
  <c r="AG176" i="2"/>
  <c r="D176" i="2"/>
  <c r="AG175" i="2"/>
  <c r="D175" i="2"/>
  <c r="AG174" i="2"/>
  <c r="D174" i="2"/>
  <c r="AG173" i="2"/>
  <c r="D173" i="2"/>
  <c r="AG172" i="2"/>
  <c r="D172" i="2"/>
  <c r="AG171" i="2"/>
  <c r="D171" i="2"/>
  <c r="AG170" i="2"/>
  <c r="D170" i="2"/>
  <c r="AG169" i="2"/>
  <c r="D169" i="2"/>
  <c r="AG168" i="2"/>
  <c r="D168" i="2"/>
  <c r="AG167" i="2"/>
  <c r="D167" i="2"/>
  <c r="AG166" i="2"/>
  <c r="D166" i="2"/>
  <c r="AG165" i="2"/>
  <c r="D165" i="2"/>
  <c r="AG164" i="2"/>
  <c r="D164" i="2"/>
  <c r="AG163" i="2"/>
  <c r="D163" i="2"/>
  <c r="AG162" i="2"/>
  <c r="D162" i="2"/>
  <c r="AG161" i="2"/>
  <c r="D161" i="2"/>
  <c r="AG160" i="2"/>
  <c r="D160" i="2"/>
  <c r="AG159" i="2"/>
  <c r="D159" i="2"/>
  <c r="AG158" i="2"/>
  <c r="D158" i="2"/>
  <c r="AG157" i="2"/>
  <c r="D157" i="2"/>
  <c r="AG156" i="2"/>
  <c r="D156" i="2"/>
  <c r="AG155" i="2"/>
  <c r="D155" i="2"/>
  <c r="AG154" i="2"/>
  <c r="D154" i="2"/>
  <c r="AG153" i="2"/>
  <c r="D153" i="2"/>
  <c r="AG152" i="2"/>
  <c r="D152" i="2"/>
  <c r="AG151" i="2"/>
  <c r="D151" i="2"/>
  <c r="AG150" i="2"/>
  <c r="D150" i="2"/>
  <c r="AG149" i="2"/>
  <c r="D149" i="2"/>
  <c r="AG148" i="2"/>
  <c r="D148" i="2"/>
  <c r="AG147" i="2"/>
  <c r="D147" i="2"/>
  <c r="AG146" i="2"/>
  <c r="D146" i="2"/>
  <c r="AG145" i="2"/>
  <c r="D145" i="2"/>
  <c r="AG144" i="2"/>
  <c r="D144" i="2"/>
  <c r="AG143" i="2"/>
  <c r="D143" i="2"/>
  <c r="AG142" i="2"/>
  <c r="D142" i="2"/>
  <c r="AG141" i="2"/>
  <c r="D141" i="2"/>
  <c r="AG140" i="2"/>
  <c r="D140" i="2"/>
  <c r="AG139" i="2"/>
  <c r="D139" i="2"/>
  <c r="AG138" i="2"/>
  <c r="D138" i="2"/>
  <c r="AG137" i="2"/>
  <c r="D137" i="2"/>
  <c r="AG136" i="2"/>
  <c r="D136" i="2"/>
  <c r="AG135" i="2"/>
  <c r="D135" i="2"/>
  <c r="AG134" i="2"/>
  <c r="D134" i="2"/>
  <c r="AG133" i="2"/>
  <c r="D133" i="2"/>
  <c r="AG132" i="2"/>
  <c r="D132" i="2"/>
  <c r="AG131" i="2"/>
  <c r="D131" i="2"/>
  <c r="AG130" i="2"/>
  <c r="D130" i="2"/>
  <c r="AG129" i="2"/>
  <c r="D129" i="2"/>
  <c r="AN251" i="10" l="1"/>
  <c r="AK251" i="10"/>
  <c r="AG251" i="10"/>
  <c r="Y251" i="10"/>
  <c r="AC251" i="10"/>
  <c r="AO251" i="10"/>
  <c r="AG125" i="10"/>
  <c r="S207" i="10"/>
  <c r="W239" i="10"/>
  <c r="W251" i="10"/>
  <c r="AQ252" i="10"/>
  <c r="AM252" i="10"/>
  <c r="AI252" i="10"/>
  <c r="AE252" i="10"/>
  <c r="AA252" i="10"/>
  <c r="AF252" i="10"/>
  <c r="AP252" i="10"/>
  <c r="AL252" i="10"/>
  <c r="AH252" i="10"/>
  <c r="AD252" i="10"/>
  <c r="Z252" i="10"/>
  <c r="AJ252" i="10"/>
  <c r="AB252" i="10"/>
  <c r="AO252" i="10"/>
  <c r="AK252" i="10"/>
  <c r="AG252" i="10"/>
  <c r="AC252" i="10"/>
  <c r="Y252" i="10"/>
  <c r="AN252" i="10"/>
  <c r="AM187" i="10"/>
  <c r="AQ187" i="10"/>
  <c r="G128" i="10"/>
  <c r="Q184" i="10"/>
  <c r="X184" i="10" s="1"/>
  <c r="G186" i="10"/>
  <c r="AB194" i="10"/>
  <c r="S220" i="10"/>
  <c r="F224" i="10"/>
  <c r="Y236" i="10"/>
  <c r="AO236" i="10"/>
  <c r="F237" i="10"/>
  <c r="Y240" i="10"/>
  <c r="AO240" i="10"/>
  <c r="F241" i="10"/>
  <c r="F251" i="10"/>
  <c r="Q251" i="10"/>
  <c r="X251" i="10" s="1"/>
  <c r="V251" i="10"/>
  <c r="Z251" i="10"/>
  <c r="AD251" i="10"/>
  <c r="AH251" i="10"/>
  <c r="AL251" i="10"/>
  <c r="AP251" i="10"/>
  <c r="I252" i="10"/>
  <c r="V129" i="10"/>
  <c r="AG194" i="10"/>
  <c r="Q237" i="10"/>
  <c r="X237" i="10" s="1"/>
  <c r="Q241" i="10"/>
  <c r="X241" i="10" s="1"/>
  <c r="G251" i="10"/>
  <c r="AA251" i="10"/>
  <c r="AE251" i="10"/>
  <c r="AI251" i="10"/>
  <c r="AM251" i="10"/>
  <c r="AQ251" i="10"/>
  <c r="V252" i="10"/>
  <c r="V249" i="10"/>
  <c r="AE128" i="10"/>
  <c r="G140" i="10"/>
  <c r="F157" i="10"/>
  <c r="F167" i="10"/>
  <c r="AJ175" i="10"/>
  <c r="Y180" i="10"/>
  <c r="G204" i="10"/>
  <c r="G211" i="10"/>
  <c r="AA214" i="10"/>
  <c r="F219" i="10"/>
  <c r="Q227" i="10"/>
  <c r="X227" i="10" s="1"/>
  <c r="F242" i="10"/>
  <c r="F249" i="10"/>
  <c r="AG236" i="10"/>
  <c r="AG240" i="10"/>
  <c r="AB251" i="10"/>
  <c r="AF251" i="10"/>
  <c r="AJ251" i="10"/>
  <c r="AN156" i="10"/>
  <c r="AO156" i="10"/>
  <c r="W220" i="10"/>
  <c r="F220" i="10"/>
  <c r="W234" i="10"/>
  <c r="F234" i="10"/>
  <c r="G237" i="10"/>
  <c r="I237" i="10"/>
  <c r="AF237" i="10"/>
  <c r="AP238" i="10"/>
  <c r="AL238" i="10"/>
  <c r="AH238" i="10"/>
  <c r="AD238" i="10"/>
  <c r="Z238" i="10"/>
  <c r="AO238" i="10"/>
  <c r="AK238" i="10"/>
  <c r="AG238" i="10"/>
  <c r="AC238" i="10"/>
  <c r="Y238" i="10"/>
  <c r="AN238" i="10"/>
  <c r="AJ238" i="10"/>
  <c r="AF238" i="10"/>
  <c r="AB238" i="10"/>
  <c r="AI238" i="10"/>
  <c r="AD239" i="10"/>
  <c r="G241" i="10"/>
  <c r="I241" i="10"/>
  <c r="S145" i="10"/>
  <c r="Q145" i="10"/>
  <c r="X145" i="10" s="1"/>
  <c r="W158" i="10"/>
  <c r="W162" i="10"/>
  <c r="S162" i="10"/>
  <c r="Q162" i="10"/>
  <c r="X162" i="10" s="1"/>
  <c r="Q189" i="10"/>
  <c r="X189" i="10" s="1"/>
  <c r="S189" i="10"/>
  <c r="S210" i="10"/>
  <c r="Q210" i="10"/>
  <c r="X210" i="10" s="1"/>
  <c r="W215" i="10"/>
  <c r="F215" i="10"/>
  <c r="Q217" i="10"/>
  <c r="X217" i="10" s="1"/>
  <c r="S217" i="10"/>
  <c r="W228" i="10"/>
  <c r="AN250" i="10"/>
  <c r="AC250" i="10"/>
  <c r="Q238" i="10"/>
  <c r="X238" i="10" s="1"/>
  <c r="S238" i="10"/>
  <c r="W238" i="10"/>
  <c r="AM238" i="10"/>
  <c r="AN176" i="10"/>
  <c r="AB176" i="10"/>
  <c r="F187" i="10"/>
  <c r="W187" i="10"/>
  <c r="Q242" i="10"/>
  <c r="X242" i="10" s="1"/>
  <c r="S242" i="10"/>
  <c r="AQ237" i="10"/>
  <c r="AM237" i="10"/>
  <c r="AI237" i="10"/>
  <c r="AE237" i="10"/>
  <c r="AA237" i="10"/>
  <c r="AP237" i="10"/>
  <c r="AL237" i="10"/>
  <c r="AH237" i="10"/>
  <c r="AD237" i="10"/>
  <c r="Z237" i="10"/>
  <c r="AO237" i="10"/>
  <c r="AK237" i="10"/>
  <c r="AG237" i="10"/>
  <c r="AC237" i="10"/>
  <c r="Y237" i="10"/>
  <c r="AN237" i="10"/>
  <c r="AA238" i="10"/>
  <c r="AQ238" i="10"/>
  <c r="AO239" i="10"/>
  <c r="AK239" i="10"/>
  <c r="AG239" i="10"/>
  <c r="AC239" i="10"/>
  <c r="Y239" i="10"/>
  <c r="AN239" i="10"/>
  <c r="AJ239" i="10"/>
  <c r="AF239" i="10"/>
  <c r="AB239" i="10"/>
  <c r="AQ239" i="10"/>
  <c r="AM239" i="10"/>
  <c r="AI239" i="10"/>
  <c r="AE239" i="10"/>
  <c r="AA239" i="10"/>
  <c r="AL239" i="10"/>
  <c r="AQ241" i="10"/>
  <c r="AM241" i="10"/>
  <c r="AI241" i="10"/>
  <c r="AE241" i="10"/>
  <c r="AA241" i="10"/>
  <c r="AP241" i="10"/>
  <c r="AL241" i="10"/>
  <c r="AH241" i="10"/>
  <c r="AD241" i="10"/>
  <c r="Z241" i="10"/>
  <c r="AO241" i="10"/>
  <c r="AK241" i="10"/>
  <c r="AG241" i="10"/>
  <c r="AC241" i="10"/>
  <c r="Y241" i="10"/>
  <c r="AN241" i="10"/>
  <c r="AJ241" i="10"/>
  <c r="AF241" i="10"/>
  <c r="Q126" i="10"/>
  <c r="X126" i="10" s="1"/>
  <c r="Q146" i="10"/>
  <c r="X146" i="10" s="1"/>
  <c r="S146" i="10"/>
  <c r="Q150" i="10"/>
  <c r="X150" i="10" s="1"/>
  <c r="S150" i="10"/>
  <c r="W161" i="10"/>
  <c r="F161" i="10"/>
  <c r="S196" i="10"/>
  <c r="Q196" i="10"/>
  <c r="X196" i="10" s="1"/>
  <c r="W198" i="10"/>
  <c r="F198" i="10"/>
  <c r="W216" i="10"/>
  <c r="F216" i="10"/>
  <c r="W231" i="10"/>
  <c r="F231" i="10"/>
  <c r="AB237" i="10"/>
  <c r="V238" i="10"/>
  <c r="F238" i="10"/>
  <c r="AE238" i="10"/>
  <c r="Z239" i="10"/>
  <c r="AP239" i="10"/>
  <c r="AB241" i="10"/>
  <c r="Q127" i="10"/>
  <c r="X127" i="10" s="1"/>
  <c r="G133" i="10"/>
  <c r="F134" i="10"/>
  <c r="F138" i="10"/>
  <c r="S140" i="10"/>
  <c r="S147" i="10"/>
  <c r="Q156" i="10"/>
  <c r="X156" i="10" s="1"/>
  <c r="G158" i="10"/>
  <c r="Q164" i="10"/>
  <c r="X164" i="10" s="1"/>
  <c r="G178" i="10"/>
  <c r="AP180" i="10"/>
  <c r="F181" i="10"/>
  <c r="V181" i="10"/>
  <c r="F183" i="10"/>
  <c r="G198" i="10"/>
  <c r="G228" i="10"/>
  <c r="Q229" i="10"/>
  <c r="X229" i="10" s="1"/>
  <c r="Q253" i="10"/>
  <c r="X253" i="10" s="1"/>
  <c r="F236" i="10"/>
  <c r="Q236" i="10"/>
  <c r="X236" i="10" s="1"/>
  <c r="V236" i="10"/>
  <c r="Z236" i="10"/>
  <c r="AD236" i="10"/>
  <c r="AH236" i="10"/>
  <c r="AL236" i="10"/>
  <c r="AP236" i="10"/>
  <c r="G239" i="10"/>
  <c r="F240" i="10"/>
  <c r="Q240" i="10"/>
  <c r="X240" i="10" s="1"/>
  <c r="V240" i="10"/>
  <c r="Z240" i="10"/>
  <c r="AD240" i="10"/>
  <c r="AH240" i="10"/>
  <c r="AL240" i="10"/>
  <c r="AP240" i="10"/>
  <c r="G236" i="10"/>
  <c r="AA236" i="10"/>
  <c r="AE236" i="10"/>
  <c r="AI236" i="10"/>
  <c r="AM236" i="10"/>
  <c r="AQ236" i="10"/>
  <c r="G240" i="10"/>
  <c r="AA240" i="10"/>
  <c r="AE240" i="10"/>
  <c r="AI240" i="10"/>
  <c r="AM240" i="10"/>
  <c r="AQ240" i="10"/>
  <c r="G138" i="10"/>
  <c r="AC160" i="10"/>
  <c r="S180" i="10"/>
  <c r="Q197" i="10"/>
  <c r="X197" i="10" s="1"/>
  <c r="AG205" i="10"/>
  <c r="AQ214" i="10"/>
  <c r="Q215" i="10"/>
  <c r="X215" i="10" s="1"/>
  <c r="Q216" i="10"/>
  <c r="X216" i="10" s="1"/>
  <c r="S234" i="10"/>
  <c r="AB236" i="10"/>
  <c r="AF236" i="10"/>
  <c r="AJ236" i="10"/>
  <c r="AB240" i="10"/>
  <c r="AF240" i="10"/>
  <c r="AJ240" i="10"/>
  <c r="AM127" i="10"/>
  <c r="AD127" i="10"/>
  <c r="AM228" i="10"/>
  <c r="AE228" i="10"/>
  <c r="AM235" i="10"/>
  <c r="Y235" i="10"/>
  <c r="AG235" i="10"/>
  <c r="AO235" i="10"/>
  <c r="AK185" i="10"/>
  <c r="AP232" i="10"/>
  <c r="AQ248" i="10"/>
  <c r="G131" i="10"/>
  <c r="V134" i="10"/>
  <c r="G143" i="10"/>
  <c r="G149" i="10"/>
  <c r="AH154" i="10"/>
  <c r="V156" i="10"/>
  <c r="G160" i="10"/>
  <c r="V167" i="10"/>
  <c r="G175" i="10"/>
  <c r="G177" i="10"/>
  <c r="G180" i="10"/>
  <c r="AO185" i="10"/>
  <c r="G194" i="10"/>
  <c r="G202" i="10"/>
  <c r="V202" i="10"/>
  <c r="AP205" i="10"/>
  <c r="Z232" i="10"/>
  <c r="AG250" i="10"/>
  <c r="G125" i="10"/>
  <c r="G134" i="10"/>
  <c r="S137" i="10"/>
  <c r="G142" i="10"/>
  <c r="AF156" i="10"/>
  <c r="V157" i="10"/>
  <c r="AC158" i="10"/>
  <c r="V161" i="10"/>
  <c r="F162" i="10"/>
  <c r="S165" i="10"/>
  <c r="AC167" i="10"/>
  <c r="AC171" i="10"/>
  <c r="S175" i="10"/>
  <c r="F178" i="10"/>
  <c r="AE179" i="10"/>
  <c r="Z180" i="10"/>
  <c r="V182" i="10"/>
  <c r="AB185" i="10"/>
  <c r="G190" i="10"/>
  <c r="Q200" i="10"/>
  <c r="X200" i="10" s="1"/>
  <c r="S206" i="10"/>
  <c r="V220" i="10"/>
  <c r="AH227" i="10"/>
  <c r="I228" i="10"/>
  <c r="AB229" i="10"/>
  <c r="G231" i="10"/>
  <c r="AD232" i="10"/>
  <c r="V234" i="10"/>
  <c r="V242" i="10"/>
  <c r="G243" i="10"/>
  <c r="Q244" i="10"/>
  <c r="X244" i="10" s="1"/>
  <c r="AK245" i="10"/>
  <c r="F246" i="10"/>
  <c r="S246" i="10"/>
  <c r="Q254" i="10"/>
  <c r="X254" i="10" s="1"/>
  <c r="G248" i="10"/>
  <c r="AA248" i="10"/>
  <c r="AK250" i="10"/>
  <c r="V253" i="10"/>
  <c r="V149" i="10"/>
  <c r="AG131" i="10"/>
  <c r="S132" i="10"/>
  <c r="V138" i="10"/>
  <c r="S142" i="10"/>
  <c r="I143" i="10"/>
  <c r="G147" i="10"/>
  <c r="F149" i="10"/>
  <c r="F155" i="10"/>
  <c r="F156" i="10"/>
  <c r="AG156" i="10"/>
  <c r="Q159" i="10"/>
  <c r="X159" i="10" s="1"/>
  <c r="F160" i="10"/>
  <c r="Q160" i="10"/>
  <c r="X160" i="10" s="1"/>
  <c r="AC175" i="10"/>
  <c r="I180" i="10"/>
  <c r="AO180" i="10"/>
  <c r="AC185" i="10"/>
  <c r="V188" i="10"/>
  <c r="V193" i="10"/>
  <c r="F194" i="10"/>
  <c r="Q201" i="10"/>
  <c r="X201" i="10" s="1"/>
  <c r="F202" i="10"/>
  <c r="AK212" i="10"/>
  <c r="S213" i="10"/>
  <c r="G230" i="10"/>
  <c r="AL232" i="10"/>
  <c r="AP246" i="10"/>
  <c r="G247" i="10"/>
  <c r="AM248" i="10"/>
  <c r="Y250" i="10"/>
  <c r="AO250" i="10"/>
  <c r="F253" i="10"/>
  <c r="AN157" i="10"/>
  <c r="AO157" i="10"/>
  <c r="AG157" i="10"/>
  <c r="Y157" i="10"/>
  <c r="AL157" i="10"/>
  <c r="AD157" i="10"/>
  <c r="AK157" i="10"/>
  <c r="AC157" i="10"/>
  <c r="AP157" i="10"/>
  <c r="AH157" i="10"/>
  <c r="Z157" i="10"/>
  <c r="AN159" i="10"/>
  <c r="AO159" i="10"/>
  <c r="AG159" i="10"/>
  <c r="Y159" i="10"/>
  <c r="AL159" i="10"/>
  <c r="AD159" i="10"/>
  <c r="AK159" i="10"/>
  <c r="AC159" i="10"/>
  <c r="AP159" i="10"/>
  <c r="AH159" i="10"/>
  <c r="Z159" i="10"/>
  <c r="AN130" i="10"/>
  <c r="AM130" i="10"/>
  <c r="AE130" i="10"/>
  <c r="AQ133" i="10"/>
  <c r="AM133" i="10"/>
  <c r="AE133" i="10"/>
  <c r="AN155" i="10"/>
  <c r="AK155" i="10"/>
  <c r="AC155" i="10"/>
  <c r="AP155" i="10"/>
  <c r="AH155" i="10"/>
  <c r="Z155" i="10"/>
  <c r="AO155" i="10"/>
  <c r="AG155" i="10"/>
  <c r="Y155" i="10"/>
  <c r="AL155" i="10"/>
  <c r="AD155" i="10"/>
  <c r="I125" i="10"/>
  <c r="AB125" i="10"/>
  <c r="AK125" i="10"/>
  <c r="V127" i="10"/>
  <c r="AL127" i="10"/>
  <c r="AM128" i="10"/>
  <c r="F129" i="10"/>
  <c r="Z129" i="10"/>
  <c r="AP129" i="10"/>
  <c r="I131" i="10"/>
  <c r="AB131" i="10"/>
  <c r="AK131" i="10"/>
  <c r="I134" i="10"/>
  <c r="Q134" i="10"/>
  <c r="X134" i="10" s="1"/>
  <c r="Z134" i="10"/>
  <c r="I138" i="10"/>
  <c r="Q138" i="10"/>
  <c r="X138" i="10" s="1"/>
  <c r="S143" i="10"/>
  <c r="I149" i="10"/>
  <c r="Q149" i="10"/>
  <c r="X149" i="10" s="1"/>
  <c r="Q154" i="10"/>
  <c r="X154" i="10" s="1"/>
  <c r="AC154" i="10"/>
  <c r="AN154" i="10"/>
  <c r="V155" i="10"/>
  <c r="G156" i="10"/>
  <c r="Y156" i="10"/>
  <c r="AK156" i="10"/>
  <c r="F158" i="10"/>
  <c r="V158" i="10"/>
  <c r="AK158" i="10"/>
  <c r="AK160" i="10"/>
  <c r="AD161" i="10"/>
  <c r="AL161" i="10"/>
  <c r="G162" i="10"/>
  <c r="AK167" i="10"/>
  <c r="V170" i="10"/>
  <c r="AK171" i="10"/>
  <c r="V172" i="10"/>
  <c r="AK173" i="10"/>
  <c r="AJ176" i="10"/>
  <c r="AP179" i="10"/>
  <c r="Z179" i="10"/>
  <c r="AM179" i="10"/>
  <c r="W180" i="10"/>
  <c r="V180" i="10"/>
  <c r="F180" i="10"/>
  <c r="F182" i="10"/>
  <c r="G184" i="10"/>
  <c r="AN197" i="10"/>
  <c r="AO197" i="10"/>
  <c r="AG197" i="10"/>
  <c r="Y197" i="10"/>
  <c r="AL197" i="10"/>
  <c r="AD197" i="10"/>
  <c r="AK197" i="10"/>
  <c r="AC197" i="10"/>
  <c r="AP197" i="10"/>
  <c r="AH197" i="10"/>
  <c r="Z197" i="10"/>
  <c r="AN209" i="10"/>
  <c r="AK209" i="10"/>
  <c r="AC209" i="10"/>
  <c r="AO209" i="10"/>
  <c r="AG209" i="10"/>
  <c r="Y209" i="10"/>
  <c r="AD209" i="10"/>
  <c r="AP209" i="10"/>
  <c r="Z209" i="10"/>
  <c r="AL209" i="10"/>
  <c r="AH209" i="10"/>
  <c r="AQ215" i="10"/>
  <c r="AD215" i="10"/>
  <c r="AL215" i="10"/>
  <c r="AP215" i="10"/>
  <c r="AH215" i="10"/>
  <c r="Z215" i="10"/>
  <c r="S125" i="10"/>
  <c r="AC125" i="10"/>
  <c r="AO125" i="10"/>
  <c r="F126" i="10"/>
  <c r="V126" i="10"/>
  <c r="F127" i="10"/>
  <c r="Z127" i="10"/>
  <c r="AP127" i="10"/>
  <c r="Q129" i="10"/>
  <c r="X129" i="10" s="1"/>
  <c r="AD129" i="10"/>
  <c r="G130" i="10"/>
  <c r="W130" i="10"/>
  <c r="S131" i="10"/>
  <c r="AC131" i="10"/>
  <c r="AO131" i="10"/>
  <c r="G132" i="10"/>
  <c r="S136" i="10"/>
  <c r="S144" i="10"/>
  <c r="F145" i="10"/>
  <c r="V145" i="10"/>
  <c r="G150" i="10"/>
  <c r="S151" i="10"/>
  <c r="F153" i="10"/>
  <c r="V153" i="10"/>
  <c r="AG154" i="10"/>
  <c r="AC156" i="10"/>
  <c r="Q158" i="10"/>
  <c r="X158" i="10" s="1"/>
  <c r="AN158" i="10"/>
  <c r="F159" i="10"/>
  <c r="V160" i="10"/>
  <c r="Q161" i="10"/>
  <c r="X161" i="10" s="1"/>
  <c r="Y161" i="10"/>
  <c r="AG161" i="10"/>
  <c r="AO161" i="10"/>
  <c r="S169" i="10"/>
  <c r="F170" i="10"/>
  <c r="S171" i="10"/>
  <c r="Q171" i="10"/>
  <c r="X171" i="10" s="1"/>
  <c r="Z171" i="10"/>
  <c r="F172" i="10"/>
  <c r="S173" i="10"/>
  <c r="Q173" i="10"/>
  <c r="X173" i="10" s="1"/>
  <c r="Z173" i="10"/>
  <c r="AP173" i="10"/>
  <c r="Q176" i="10"/>
  <c r="X176" i="10" s="1"/>
  <c r="S176" i="10"/>
  <c r="S178" i="10"/>
  <c r="W185" i="10"/>
  <c r="W128" i="10"/>
  <c r="AH129" i="10"/>
  <c r="V154" i="10"/>
  <c r="V159" i="10"/>
  <c r="Z161" i="10"/>
  <c r="AH161" i="10"/>
  <c r="AP161" i="10"/>
  <c r="AP163" i="10"/>
  <c r="AD163" i="10"/>
  <c r="AM163" i="10"/>
  <c r="W164" i="10"/>
  <c r="F164" i="10"/>
  <c r="S167" i="10"/>
  <c r="Q167" i="10"/>
  <c r="X167" i="10" s="1"/>
  <c r="Q177" i="10"/>
  <c r="X177" i="10" s="1"/>
  <c r="S177" i="10"/>
  <c r="S181" i="10"/>
  <c r="Q181" i="10"/>
  <c r="X181" i="10" s="1"/>
  <c r="AN201" i="10"/>
  <c r="AO201" i="10"/>
  <c r="AG201" i="10"/>
  <c r="Y201" i="10"/>
  <c r="AL201" i="10"/>
  <c r="AD201" i="10"/>
  <c r="AK201" i="10"/>
  <c r="AC201" i="10"/>
  <c r="AP201" i="10"/>
  <c r="AH201" i="10"/>
  <c r="Z201" i="10"/>
  <c r="Y125" i="10"/>
  <c r="G126" i="10"/>
  <c r="AH127" i="10"/>
  <c r="AL129" i="10"/>
  <c r="Y131" i="10"/>
  <c r="G136" i="10"/>
  <c r="G137" i="10"/>
  <c r="G144" i="10"/>
  <c r="G145" i="10"/>
  <c r="G146" i="10"/>
  <c r="G151" i="10"/>
  <c r="G153" i="10"/>
  <c r="G154" i="10"/>
  <c r="AB154" i="10"/>
  <c r="AL154" i="10"/>
  <c r="AF158" i="10"/>
  <c r="AC161" i="10"/>
  <c r="AK161" i="10"/>
  <c r="AE163" i="10"/>
  <c r="G164" i="10"/>
  <c r="AN167" i="10"/>
  <c r="AP167" i="10"/>
  <c r="AH167" i="10"/>
  <c r="Z167" i="10"/>
  <c r="AO167" i="10"/>
  <c r="AG167" i="10"/>
  <c r="Y167" i="10"/>
  <c r="AD167" i="10"/>
  <c r="G169" i="10"/>
  <c r="AN171" i="10"/>
  <c r="AO171" i="10"/>
  <c r="AG171" i="10"/>
  <c r="Y171" i="10"/>
  <c r="AL171" i="10"/>
  <c r="AD171" i="10"/>
  <c r="AH171" i="10"/>
  <c r="AN173" i="10"/>
  <c r="AO173" i="10"/>
  <c r="AG173" i="10"/>
  <c r="Y173" i="10"/>
  <c r="AL173" i="10"/>
  <c r="AD173" i="10"/>
  <c r="AH173" i="10"/>
  <c r="W184" i="10"/>
  <c r="F184" i="10"/>
  <c r="Q186" i="10"/>
  <c r="X186" i="10" s="1"/>
  <c r="S186" i="10"/>
  <c r="G170" i="10"/>
  <c r="Q170" i="10"/>
  <c r="X170" i="10" s="1"/>
  <c r="F171" i="10"/>
  <c r="V171" i="10"/>
  <c r="G172" i="10"/>
  <c r="Q172" i="10"/>
  <c r="X172" i="10" s="1"/>
  <c r="F173" i="10"/>
  <c r="V173" i="10"/>
  <c r="AK175" i="10"/>
  <c r="I177" i="10"/>
  <c r="I178" i="10"/>
  <c r="V178" i="10"/>
  <c r="AG180" i="10"/>
  <c r="G182" i="10"/>
  <c r="Q182" i="10"/>
  <c r="X182" i="10" s="1"/>
  <c r="G185" i="10"/>
  <c r="AG185" i="10"/>
  <c r="AA187" i="10"/>
  <c r="Q188" i="10"/>
  <c r="X188" i="10" s="1"/>
  <c r="W193" i="10"/>
  <c r="AO194" i="10"/>
  <c r="G195" i="10"/>
  <c r="Z196" i="10"/>
  <c r="AL196" i="10"/>
  <c r="AF198" i="10"/>
  <c r="AO198" i="10"/>
  <c r="G199" i="10"/>
  <c r="Z200" i="10"/>
  <c r="AL200" i="10"/>
  <c r="AF202" i="10"/>
  <c r="AO202" i="10"/>
  <c r="G203" i="10"/>
  <c r="AA204" i="10"/>
  <c r="Y205" i="10"/>
  <c r="AH205" i="10"/>
  <c r="W206" i="10"/>
  <c r="F206" i="10"/>
  <c r="G210" i="10"/>
  <c r="I210" i="10"/>
  <c r="G220" i="10"/>
  <c r="I220" i="10"/>
  <c r="G224" i="10"/>
  <c r="I224" i="10"/>
  <c r="W227" i="10"/>
  <c r="F227" i="10"/>
  <c r="V227" i="10"/>
  <c r="F229" i="10"/>
  <c r="V229" i="10"/>
  <c r="W254" i="10"/>
  <c r="F254" i="10"/>
  <c r="V254" i="10"/>
  <c r="V248" i="10"/>
  <c r="F248" i="10"/>
  <c r="Z249" i="10"/>
  <c r="AP249" i="10"/>
  <c r="AB253" i="10"/>
  <c r="V183" i="10"/>
  <c r="Y185" i="10"/>
  <c r="AE187" i="10"/>
  <c r="G188" i="10"/>
  <c r="G189" i="10"/>
  <c r="S190" i="10"/>
  <c r="F193" i="10"/>
  <c r="V194" i="10"/>
  <c r="AD196" i="10"/>
  <c r="AM196" i="10"/>
  <c r="Q198" i="10"/>
  <c r="X198" i="10" s="1"/>
  <c r="AG198" i="10"/>
  <c r="AD200" i="10"/>
  <c r="AM200" i="10"/>
  <c r="Q202" i="10"/>
  <c r="X202" i="10" s="1"/>
  <c r="AG202" i="10"/>
  <c r="Q205" i="10"/>
  <c r="X205" i="10" s="1"/>
  <c r="Z205" i="10"/>
  <c r="V206" i="10"/>
  <c r="W212" i="10"/>
  <c r="F212" i="10"/>
  <c r="S212" i="10"/>
  <c r="G213" i="10"/>
  <c r="I213" i="10"/>
  <c r="G214" i="10"/>
  <c r="G216" i="10"/>
  <c r="I216" i="10"/>
  <c r="AO226" i="10"/>
  <c r="AM226" i="10"/>
  <c r="AK226" i="10"/>
  <c r="AE226" i="10"/>
  <c r="S232" i="10"/>
  <c r="Q232" i="10"/>
  <c r="X232" i="10" s="1"/>
  <c r="AO233" i="10"/>
  <c r="AE233" i="10"/>
  <c r="AP248" i="10"/>
  <c r="AL248" i="10"/>
  <c r="AH248" i="10"/>
  <c r="AD248" i="10"/>
  <c r="Z248" i="10"/>
  <c r="AO248" i="10"/>
  <c r="AK248" i="10"/>
  <c r="AG248" i="10"/>
  <c r="AC248" i="10"/>
  <c r="Y248" i="10"/>
  <c r="AN248" i="10"/>
  <c r="AJ248" i="10"/>
  <c r="AF248" i="10"/>
  <c r="AB248" i="10"/>
  <c r="AI248" i="10"/>
  <c r="AD249" i="10"/>
  <c r="G253" i="10"/>
  <c r="I253" i="10"/>
  <c r="AF253" i="10"/>
  <c r="Q194" i="10"/>
  <c r="X194" i="10" s="1"/>
  <c r="AE196" i="10"/>
  <c r="AP196" i="10"/>
  <c r="F197" i="10"/>
  <c r="V197" i="10"/>
  <c r="Y198" i="10"/>
  <c r="AK198" i="10"/>
  <c r="AE200" i="10"/>
  <c r="AP200" i="10"/>
  <c r="F201" i="10"/>
  <c r="V201" i="10"/>
  <c r="Y202" i="10"/>
  <c r="AK202" i="10"/>
  <c r="AE204" i="10"/>
  <c r="AQ204" i="10"/>
  <c r="W205" i="10"/>
  <c r="V205" i="10"/>
  <c r="F205" i="10"/>
  <c r="AN205" i="10"/>
  <c r="AL205" i="10"/>
  <c r="AD205" i="10"/>
  <c r="AC205" i="10"/>
  <c r="AO205" i="10"/>
  <c r="Q211" i="10"/>
  <c r="X211" i="10" s="1"/>
  <c r="S211" i="10"/>
  <c r="AF213" i="10"/>
  <c r="Y213" i="10"/>
  <c r="Q221" i="10"/>
  <c r="X221" i="10" s="1"/>
  <c r="S221" i="10"/>
  <c r="AL234" i="10"/>
  <c r="AJ234" i="10"/>
  <c r="AB234" i="10"/>
  <c r="Q248" i="10"/>
  <c r="X248" i="10" s="1"/>
  <c r="S248" i="10"/>
  <c r="AC198" i="10"/>
  <c r="AC202" i="10"/>
  <c r="W204" i="10"/>
  <c r="W226" i="10"/>
  <c r="G226" i="10"/>
  <c r="G233" i="10"/>
  <c r="W233" i="10"/>
  <c r="AJ242" i="10"/>
  <c r="AL242" i="10"/>
  <c r="AH242" i="10"/>
  <c r="AD242" i="10"/>
  <c r="AP242" i="10"/>
  <c r="AO249" i="10"/>
  <c r="AK249" i="10"/>
  <c r="AG249" i="10"/>
  <c r="AC249" i="10"/>
  <c r="Y249" i="10"/>
  <c r="AN249" i="10"/>
  <c r="AJ249" i="10"/>
  <c r="AF249" i="10"/>
  <c r="AB249" i="10"/>
  <c r="AQ249" i="10"/>
  <c r="AM249" i="10"/>
  <c r="AI249" i="10"/>
  <c r="AE249" i="10"/>
  <c r="AA249" i="10"/>
  <c r="AL249" i="10"/>
  <c r="AQ253" i="10"/>
  <c r="AM253" i="10"/>
  <c r="AI253" i="10"/>
  <c r="AE253" i="10"/>
  <c r="AA253" i="10"/>
  <c r="AP253" i="10"/>
  <c r="AL253" i="10"/>
  <c r="AH253" i="10"/>
  <c r="AD253" i="10"/>
  <c r="Z253" i="10"/>
  <c r="AO253" i="10"/>
  <c r="AK253" i="10"/>
  <c r="AG253" i="10"/>
  <c r="AC253" i="10"/>
  <c r="Y253" i="10"/>
  <c r="AN253" i="10"/>
  <c r="G207" i="10"/>
  <c r="Q209" i="10"/>
  <c r="X209" i="10" s="1"/>
  <c r="V215" i="10"/>
  <c r="Q219" i="10"/>
  <c r="X219" i="10" s="1"/>
  <c r="G222" i="10"/>
  <c r="V224" i="10"/>
  <c r="AP227" i="10"/>
  <c r="AC228" i="10"/>
  <c r="V231" i="10"/>
  <c r="AC235" i="10"/>
  <c r="V244" i="10"/>
  <c r="V246" i="10"/>
  <c r="G249" i="10"/>
  <c r="F250" i="10"/>
  <c r="Q250" i="10"/>
  <c r="X250" i="10" s="1"/>
  <c r="V250" i="10"/>
  <c r="Z250" i="10"/>
  <c r="AD250" i="10"/>
  <c r="AH250" i="10"/>
  <c r="AL250" i="10"/>
  <c r="AP250" i="10"/>
  <c r="Z246" i="10"/>
  <c r="G250" i="10"/>
  <c r="AA250" i="10"/>
  <c r="AE250" i="10"/>
  <c r="AI250" i="10"/>
  <c r="AM250" i="10"/>
  <c r="AQ250" i="10"/>
  <c r="G206" i="10"/>
  <c r="V210" i="10"/>
  <c r="G212" i="10"/>
  <c r="AC212" i="10"/>
  <c r="V216" i="10"/>
  <c r="Z227" i="10"/>
  <c r="AK235" i="10"/>
  <c r="W247" i="10"/>
  <c r="AB250" i="10"/>
  <c r="AF250" i="10"/>
  <c r="AJ250" i="10"/>
  <c r="AQ132" i="10"/>
  <c r="AP132" i="10"/>
  <c r="AL132" i="10"/>
  <c r="AH132" i="10"/>
  <c r="AD132" i="10"/>
  <c r="Z132" i="10"/>
  <c r="AO132" i="10"/>
  <c r="AK132" i="10"/>
  <c r="AG132" i="10"/>
  <c r="AC132" i="10"/>
  <c r="Y132" i="10"/>
  <c r="AJ132" i="10"/>
  <c r="AB132" i="10"/>
  <c r="AI132" i="10"/>
  <c r="AA132" i="10"/>
  <c r="AN132" i="10"/>
  <c r="AF132" i="10"/>
  <c r="AM132" i="10"/>
  <c r="AE132" i="10"/>
  <c r="AQ125" i="10"/>
  <c r="AM125" i="10"/>
  <c r="AI125" i="10"/>
  <c r="AE125" i="10"/>
  <c r="AA125" i="10"/>
  <c r="AP125" i="10"/>
  <c r="AL125" i="10"/>
  <c r="AH125" i="10"/>
  <c r="AD125" i="10"/>
  <c r="Z125" i="10"/>
  <c r="AF125" i="10"/>
  <c r="AN125" i="10"/>
  <c r="AD126" i="10"/>
  <c r="AL126" i="10"/>
  <c r="G127" i="10"/>
  <c r="W127" i="10"/>
  <c r="AE127" i="10"/>
  <c r="S128" i="10"/>
  <c r="AB128" i="10"/>
  <c r="AJ128" i="10"/>
  <c r="G129" i="10"/>
  <c r="W129" i="10"/>
  <c r="AE129" i="10"/>
  <c r="S130" i="10"/>
  <c r="AB130" i="10"/>
  <c r="AJ130" i="10"/>
  <c r="AQ131" i="10"/>
  <c r="AM131" i="10"/>
  <c r="AI131" i="10"/>
  <c r="AE131" i="10"/>
  <c r="AA131" i="10"/>
  <c r="AP131" i="10"/>
  <c r="AL131" i="10"/>
  <c r="AH131" i="10"/>
  <c r="AD131" i="10"/>
  <c r="Z131" i="10"/>
  <c r="AF131" i="10"/>
  <c r="AN131" i="10"/>
  <c r="Q133" i="10"/>
  <c r="X133" i="10" s="1"/>
  <c r="S133" i="10"/>
  <c r="AA133" i="10"/>
  <c r="AP134" i="10"/>
  <c r="AL134" i="10"/>
  <c r="AO134" i="10"/>
  <c r="AK134" i="10"/>
  <c r="AG134" i="10"/>
  <c r="AC134" i="10"/>
  <c r="Y134" i="10"/>
  <c r="AN134" i="10"/>
  <c r="AJ134" i="10"/>
  <c r="AF134" i="10"/>
  <c r="AB134" i="10"/>
  <c r="AQ134" i="10"/>
  <c r="AM134" i="10"/>
  <c r="AI134" i="10"/>
  <c r="AE134" i="10"/>
  <c r="AA134" i="10"/>
  <c r="AN140" i="10"/>
  <c r="AJ140" i="10"/>
  <c r="AF140" i="10"/>
  <c r="AB140" i="10"/>
  <c r="AQ140" i="10"/>
  <c r="AM140" i="10"/>
  <c r="AI140" i="10"/>
  <c r="AE140" i="10"/>
  <c r="AA140" i="10"/>
  <c r="AP140" i="10"/>
  <c r="AL140" i="10"/>
  <c r="AH140" i="10"/>
  <c r="AD140" i="10"/>
  <c r="Z140" i="10"/>
  <c r="AO140" i="10"/>
  <c r="AK140" i="10"/>
  <c r="AG140" i="10"/>
  <c r="AC140" i="10"/>
  <c r="Y140" i="10"/>
  <c r="AN142" i="10"/>
  <c r="AJ142" i="10"/>
  <c r="AF142" i="10"/>
  <c r="AB142" i="10"/>
  <c r="AQ142" i="10"/>
  <c r="AM142" i="10"/>
  <c r="AI142" i="10"/>
  <c r="AE142" i="10"/>
  <c r="AA142" i="10"/>
  <c r="AP142" i="10"/>
  <c r="AL142" i="10"/>
  <c r="AH142" i="10"/>
  <c r="AD142" i="10"/>
  <c r="Z142" i="10"/>
  <c r="AO142" i="10"/>
  <c r="AK142" i="10"/>
  <c r="AG142" i="10"/>
  <c r="AC142" i="10"/>
  <c r="Y142" i="10"/>
  <c r="AO143" i="10"/>
  <c r="AK143" i="10"/>
  <c r="AG143" i="10"/>
  <c r="AC143" i="10"/>
  <c r="Y143" i="10"/>
  <c r="AN143" i="10"/>
  <c r="AJ143" i="10"/>
  <c r="AF143" i="10"/>
  <c r="AB143" i="10"/>
  <c r="AQ143" i="10"/>
  <c r="AM143" i="10"/>
  <c r="AI143" i="10"/>
  <c r="AE143" i="10"/>
  <c r="AA143" i="10"/>
  <c r="AP143" i="10"/>
  <c r="AL143" i="10"/>
  <c r="AH143" i="10"/>
  <c r="AD143" i="10"/>
  <c r="Z143" i="10"/>
  <c r="AN147" i="10"/>
  <c r="AJ147" i="10"/>
  <c r="AF147" i="10"/>
  <c r="AB147" i="10"/>
  <c r="AQ147" i="10"/>
  <c r="AM147" i="10"/>
  <c r="AI147" i="10"/>
  <c r="AE147" i="10"/>
  <c r="AA147" i="10"/>
  <c r="AP147" i="10"/>
  <c r="AL147" i="10"/>
  <c r="AH147" i="10"/>
  <c r="AD147" i="10"/>
  <c r="Z147" i="10"/>
  <c r="AO147" i="10"/>
  <c r="AK147" i="10"/>
  <c r="AG147" i="10"/>
  <c r="AC147" i="10"/>
  <c r="Y147" i="10"/>
  <c r="AO150" i="10"/>
  <c r="AK150" i="10"/>
  <c r="AG150" i="10"/>
  <c r="AC150" i="10"/>
  <c r="Y150" i="10"/>
  <c r="AN150" i="10"/>
  <c r="AJ150" i="10"/>
  <c r="AF150" i="10"/>
  <c r="AB150" i="10"/>
  <c r="AQ150" i="10"/>
  <c r="AM150" i="10"/>
  <c r="AI150" i="10"/>
  <c r="AE150" i="10"/>
  <c r="AA150" i="10"/>
  <c r="AP150" i="10"/>
  <c r="AL150" i="10"/>
  <c r="AH150" i="10"/>
  <c r="AD150" i="10"/>
  <c r="Z150" i="10"/>
  <c r="Y126" i="10"/>
  <c r="AG126" i="10"/>
  <c r="AO126" i="10"/>
  <c r="AP138" i="10"/>
  <c r="AL138" i="10"/>
  <c r="AH138" i="10"/>
  <c r="AD138" i="10"/>
  <c r="Z138" i="10"/>
  <c r="AO138" i="10"/>
  <c r="AK138" i="10"/>
  <c r="AG138" i="10"/>
  <c r="AC138" i="10"/>
  <c r="Y138" i="10"/>
  <c r="AN138" i="10"/>
  <c r="AJ138" i="10"/>
  <c r="AF138" i="10"/>
  <c r="AB138" i="10"/>
  <c r="AQ138" i="10"/>
  <c r="AM138" i="10"/>
  <c r="AI138" i="10"/>
  <c r="AE138" i="10"/>
  <c r="AA138" i="10"/>
  <c r="AP149" i="10"/>
  <c r="AL149" i="10"/>
  <c r="AH149" i="10"/>
  <c r="AD149" i="10"/>
  <c r="Z149" i="10"/>
  <c r="AO149" i="10"/>
  <c r="AK149" i="10"/>
  <c r="AG149" i="10"/>
  <c r="AC149" i="10"/>
  <c r="Y149" i="10"/>
  <c r="AN149" i="10"/>
  <c r="AJ149" i="10"/>
  <c r="AF149" i="10"/>
  <c r="AB149" i="10"/>
  <c r="AQ149" i="10"/>
  <c r="AM149" i="10"/>
  <c r="AI149" i="10"/>
  <c r="AE149" i="10"/>
  <c r="AA149" i="10"/>
  <c r="Z126" i="10"/>
  <c r="AH126" i="10"/>
  <c r="AO127" i="10"/>
  <c r="AK127" i="10"/>
  <c r="AG127" i="10"/>
  <c r="AC127" i="10"/>
  <c r="Y127" i="10"/>
  <c r="AN127" i="10"/>
  <c r="AJ127" i="10"/>
  <c r="AF127" i="10"/>
  <c r="AB127" i="10"/>
  <c r="AA127" i="10"/>
  <c r="AI127" i="10"/>
  <c r="AQ127" i="10"/>
  <c r="AF128" i="10"/>
  <c r="AO129" i="10"/>
  <c r="AK129" i="10"/>
  <c r="AG129" i="10"/>
  <c r="AC129" i="10"/>
  <c r="Y129" i="10"/>
  <c r="AN129" i="10"/>
  <c r="AJ129" i="10"/>
  <c r="AF129" i="10"/>
  <c r="AB129" i="10"/>
  <c r="AA129" i="10"/>
  <c r="AI129" i="10"/>
  <c r="AQ129" i="10"/>
  <c r="AF130" i="10"/>
  <c r="V132" i="10"/>
  <c r="F132" i="10"/>
  <c r="V133" i="10"/>
  <c r="F133" i="10"/>
  <c r="AP133" i="10"/>
  <c r="AL133" i="10"/>
  <c r="AH133" i="10"/>
  <c r="AD133" i="10"/>
  <c r="Z133" i="10"/>
  <c r="AO133" i="10"/>
  <c r="AK133" i="10"/>
  <c r="AG133" i="10"/>
  <c r="AC133" i="10"/>
  <c r="Y133" i="10"/>
  <c r="AN133" i="10"/>
  <c r="AJ133" i="10"/>
  <c r="AF133" i="10"/>
  <c r="AB133" i="10"/>
  <c r="AI133" i="10"/>
  <c r="AD134" i="10"/>
  <c r="AN136" i="10"/>
  <c r="AJ136" i="10"/>
  <c r="AF136" i="10"/>
  <c r="AB136" i="10"/>
  <c r="AQ136" i="10"/>
  <c r="AM136" i="10"/>
  <c r="AI136" i="10"/>
  <c r="AE136" i="10"/>
  <c r="AA136" i="10"/>
  <c r="AP136" i="10"/>
  <c r="AL136" i="10"/>
  <c r="AH136" i="10"/>
  <c r="AD136" i="10"/>
  <c r="Z136" i="10"/>
  <c r="AO136" i="10"/>
  <c r="AK136" i="10"/>
  <c r="AG136" i="10"/>
  <c r="AC136" i="10"/>
  <c r="Y136" i="10"/>
  <c r="AO137" i="10"/>
  <c r="AK137" i="10"/>
  <c r="AG137" i="10"/>
  <c r="AC137" i="10"/>
  <c r="Y137" i="10"/>
  <c r="AN137" i="10"/>
  <c r="AJ137" i="10"/>
  <c r="AF137" i="10"/>
  <c r="AB137" i="10"/>
  <c r="AQ137" i="10"/>
  <c r="AM137" i="10"/>
  <c r="AI137" i="10"/>
  <c r="AE137" i="10"/>
  <c r="AA137" i="10"/>
  <c r="AP137" i="10"/>
  <c r="AL137" i="10"/>
  <c r="AH137" i="10"/>
  <c r="AD137" i="10"/>
  <c r="Z137" i="10"/>
  <c r="AN144" i="10"/>
  <c r="AJ144" i="10"/>
  <c r="AF144" i="10"/>
  <c r="AB144" i="10"/>
  <c r="AQ144" i="10"/>
  <c r="AM144" i="10"/>
  <c r="AI144" i="10"/>
  <c r="AE144" i="10"/>
  <c r="AA144" i="10"/>
  <c r="AP144" i="10"/>
  <c r="AL144" i="10"/>
  <c r="AH144" i="10"/>
  <c r="AD144" i="10"/>
  <c r="Z144" i="10"/>
  <c r="AO144" i="10"/>
  <c r="AK144" i="10"/>
  <c r="AG144" i="10"/>
  <c r="AC144" i="10"/>
  <c r="Y144" i="10"/>
  <c r="AO146" i="10"/>
  <c r="AK146" i="10"/>
  <c r="AG146" i="10"/>
  <c r="AC146" i="10"/>
  <c r="Y146" i="10"/>
  <c r="AN146" i="10"/>
  <c r="AJ146" i="10"/>
  <c r="AF146" i="10"/>
  <c r="AB146" i="10"/>
  <c r="AQ146" i="10"/>
  <c r="AM146" i="10"/>
  <c r="AI146" i="10"/>
  <c r="AE146" i="10"/>
  <c r="AA146" i="10"/>
  <c r="AP146" i="10"/>
  <c r="AL146" i="10"/>
  <c r="AH146" i="10"/>
  <c r="AD146" i="10"/>
  <c r="Z146" i="10"/>
  <c r="AN151" i="10"/>
  <c r="AJ151" i="10"/>
  <c r="AF151" i="10"/>
  <c r="AB151" i="10"/>
  <c r="AQ151" i="10"/>
  <c r="AM151" i="10"/>
  <c r="AI151" i="10"/>
  <c r="AE151" i="10"/>
  <c r="AA151" i="10"/>
  <c r="AP151" i="10"/>
  <c r="AL151" i="10"/>
  <c r="AH151" i="10"/>
  <c r="AD151" i="10"/>
  <c r="Z151" i="10"/>
  <c r="AO151" i="10"/>
  <c r="AK151" i="10"/>
  <c r="AG151" i="10"/>
  <c r="AC151" i="10"/>
  <c r="Y151" i="10"/>
  <c r="AN126" i="10"/>
  <c r="AJ126" i="10"/>
  <c r="AF126" i="10"/>
  <c r="AB126" i="10"/>
  <c r="AQ126" i="10"/>
  <c r="AM126" i="10"/>
  <c r="AI126" i="10"/>
  <c r="AE126" i="10"/>
  <c r="AA126" i="10"/>
  <c r="AC126" i="10"/>
  <c r="AK126" i="10"/>
  <c r="V128" i="10"/>
  <c r="F128" i="10"/>
  <c r="AP128" i="10"/>
  <c r="AL128" i="10"/>
  <c r="AH128" i="10"/>
  <c r="AD128" i="10"/>
  <c r="Z128" i="10"/>
  <c r="AO128" i="10"/>
  <c r="AK128" i="10"/>
  <c r="AG128" i="10"/>
  <c r="AC128" i="10"/>
  <c r="Y128" i="10"/>
  <c r="AA128" i="10"/>
  <c r="AI128" i="10"/>
  <c r="AQ128" i="10"/>
  <c r="V130" i="10"/>
  <c r="F130" i="10"/>
  <c r="AP130" i="10"/>
  <c r="AL130" i="10"/>
  <c r="AH130" i="10"/>
  <c r="AD130" i="10"/>
  <c r="Z130" i="10"/>
  <c r="AO130" i="10"/>
  <c r="AK130" i="10"/>
  <c r="AG130" i="10"/>
  <c r="AC130" i="10"/>
  <c r="Y130" i="10"/>
  <c r="AA130" i="10"/>
  <c r="AI130" i="10"/>
  <c r="AQ130" i="10"/>
  <c r="AP145" i="10"/>
  <c r="AL145" i="10"/>
  <c r="AH145" i="10"/>
  <c r="AD145" i="10"/>
  <c r="Z145" i="10"/>
  <c r="AO145" i="10"/>
  <c r="AK145" i="10"/>
  <c r="AG145" i="10"/>
  <c r="AC145" i="10"/>
  <c r="Y145" i="10"/>
  <c r="AN145" i="10"/>
  <c r="AJ145" i="10"/>
  <c r="AF145" i="10"/>
  <c r="AB145" i="10"/>
  <c r="AQ145" i="10"/>
  <c r="AM145" i="10"/>
  <c r="AI145" i="10"/>
  <c r="AE145" i="10"/>
  <c r="AA145" i="10"/>
  <c r="AP153" i="10"/>
  <c r="AL153" i="10"/>
  <c r="AH153" i="10"/>
  <c r="AD153" i="10"/>
  <c r="Z153" i="10"/>
  <c r="AO153" i="10"/>
  <c r="AK153" i="10"/>
  <c r="AG153" i="10"/>
  <c r="AC153" i="10"/>
  <c r="Y153" i="10"/>
  <c r="AN153" i="10"/>
  <c r="AJ153" i="10"/>
  <c r="AF153" i="10"/>
  <c r="AB153" i="10"/>
  <c r="AQ153" i="10"/>
  <c r="AM153" i="10"/>
  <c r="AI153" i="10"/>
  <c r="AE153" i="10"/>
  <c r="AA153" i="10"/>
  <c r="F125" i="10"/>
  <c r="V125" i="10"/>
  <c r="F131" i="10"/>
  <c r="V131" i="10"/>
  <c r="S135" i="10"/>
  <c r="AB135" i="10"/>
  <c r="AF135" i="10"/>
  <c r="AJ135" i="10"/>
  <c r="AN135" i="10"/>
  <c r="I136" i="10"/>
  <c r="F137" i="10"/>
  <c r="V137" i="10"/>
  <c r="S139" i="10"/>
  <c r="AB139" i="10"/>
  <c r="AF139" i="10"/>
  <c r="AJ139" i="10"/>
  <c r="AN139" i="10"/>
  <c r="I140" i="10"/>
  <c r="S141" i="10"/>
  <c r="AB141" i="10"/>
  <c r="AF141" i="10"/>
  <c r="AJ141" i="10"/>
  <c r="AN141" i="10"/>
  <c r="I142" i="10"/>
  <c r="F143" i="10"/>
  <c r="V143" i="10"/>
  <c r="I144" i="10"/>
  <c r="F146" i="10"/>
  <c r="V146" i="10"/>
  <c r="I147" i="10"/>
  <c r="S148" i="10"/>
  <c r="AB148" i="10"/>
  <c r="AF148" i="10"/>
  <c r="AJ148" i="10"/>
  <c r="AN148" i="10"/>
  <c r="F150" i="10"/>
  <c r="V150" i="10"/>
  <c r="I151" i="10"/>
  <c r="S152" i="10"/>
  <c r="AB152" i="10"/>
  <c r="AF152" i="10"/>
  <c r="AJ152" i="10"/>
  <c r="AN152" i="10"/>
  <c r="F154" i="10"/>
  <c r="Y154" i="10"/>
  <c r="AD154" i="10"/>
  <c r="AJ154" i="10"/>
  <c r="G155" i="10"/>
  <c r="AQ156" i="10"/>
  <c r="AM156" i="10"/>
  <c r="AI156" i="10"/>
  <c r="AE156" i="10"/>
  <c r="AA156" i="10"/>
  <c r="AP156" i="10"/>
  <c r="AL156" i="10"/>
  <c r="AH156" i="10"/>
  <c r="AD156" i="10"/>
  <c r="Z156" i="10"/>
  <c r="AB156" i="10"/>
  <c r="AJ156" i="10"/>
  <c r="AV156" i="10"/>
  <c r="AX156" i="10" s="1"/>
  <c r="Y158" i="10"/>
  <c r="AG158" i="10"/>
  <c r="AF160" i="10"/>
  <c r="AN160" i="10"/>
  <c r="I162" i="10"/>
  <c r="AF162" i="10"/>
  <c r="AN162" i="10"/>
  <c r="Q163" i="10"/>
  <c r="X163" i="10" s="1"/>
  <c r="Z163" i="10"/>
  <c r="AH163" i="10"/>
  <c r="I164" i="10"/>
  <c r="AF164" i="10"/>
  <c r="AP186" i="10"/>
  <c r="AL186" i="10"/>
  <c r="AH186" i="10"/>
  <c r="AD186" i="10"/>
  <c r="Z186" i="10"/>
  <c r="AO186" i="10"/>
  <c r="AK186" i="10"/>
  <c r="AG186" i="10"/>
  <c r="AC186" i="10"/>
  <c r="Y186" i="10"/>
  <c r="AQ186" i="10"/>
  <c r="AI186" i="10"/>
  <c r="AA186" i="10"/>
  <c r="AN186" i="10"/>
  <c r="AF186" i="10"/>
  <c r="AM186" i="10"/>
  <c r="AE186" i="10"/>
  <c r="AJ186" i="10"/>
  <c r="AB186" i="10"/>
  <c r="Y135" i="10"/>
  <c r="AC135" i="10"/>
  <c r="AG135" i="10"/>
  <c r="AK135" i="10"/>
  <c r="AO135" i="10"/>
  <c r="F136" i="10"/>
  <c r="V136" i="10"/>
  <c r="Y139" i="10"/>
  <c r="AC139" i="10"/>
  <c r="AG139" i="10"/>
  <c r="AK139" i="10"/>
  <c r="AO139" i="10"/>
  <c r="F140" i="10"/>
  <c r="V140" i="10"/>
  <c r="Y141" i="10"/>
  <c r="AC141" i="10"/>
  <c r="AG141" i="10"/>
  <c r="AK141" i="10"/>
  <c r="AO141" i="10"/>
  <c r="F142" i="10"/>
  <c r="V142" i="10"/>
  <c r="F144" i="10"/>
  <c r="V144" i="10"/>
  <c r="F147" i="10"/>
  <c r="V147" i="10"/>
  <c r="Y148" i="10"/>
  <c r="AC148" i="10"/>
  <c r="AG148" i="10"/>
  <c r="AK148" i="10"/>
  <c r="AO148" i="10"/>
  <c r="F151" i="10"/>
  <c r="V151" i="10"/>
  <c r="Y152" i="10"/>
  <c r="AC152" i="10"/>
  <c r="AG152" i="10"/>
  <c r="AK152" i="10"/>
  <c r="AO152" i="10"/>
  <c r="AQ154" i="10"/>
  <c r="AM154" i="10"/>
  <c r="AI154" i="10"/>
  <c r="AE154" i="10"/>
  <c r="AA154" i="10"/>
  <c r="Z154" i="10"/>
  <c r="AF154" i="10"/>
  <c r="AK154" i="10"/>
  <c r="AP154" i="10"/>
  <c r="I156" i="10"/>
  <c r="AQ158" i="10"/>
  <c r="AM158" i="10"/>
  <c r="AI158" i="10"/>
  <c r="AE158" i="10"/>
  <c r="AA158" i="10"/>
  <c r="AP158" i="10"/>
  <c r="AL158" i="10"/>
  <c r="AH158" i="10"/>
  <c r="AD158" i="10"/>
  <c r="Z158" i="10"/>
  <c r="AB158" i="10"/>
  <c r="AJ158" i="10"/>
  <c r="AV158" i="10"/>
  <c r="AX158" i="10" s="1"/>
  <c r="Y160" i="10"/>
  <c r="AG160" i="10"/>
  <c r="Y162" i="10"/>
  <c r="AG162" i="10"/>
  <c r="AO162" i="10"/>
  <c r="AO163" i="10"/>
  <c r="AK163" i="10"/>
  <c r="AG163" i="10"/>
  <c r="AC163" i="10"/>
  <c r="Y163" i="10"/>
  <c r="AN163" i="10"/>
  <c r="AJ163" i="10"/>
  <c r="AF163" i="10"/>
  <c r="AB163" i="10"/>
  <c r="AA163" i="10"/>
  <c r="AI163" i="10"/>
  <c r="AQ163" i="10"/>
  <c r="Y164" i="10"/>
  <c r="AG164" i="10"/>
  <c r="G165" i="10"/>
  <c r="I165" i="10"/>
  <c r="AN169" i="10"/>
  <c r="AJ169" i="10"/>
  <c r="AF169" i="10"/>
  <c r="AB169" i="10"/>
  <c r="AQ169" i="10"/>
  <c r="AM169" i="10"/>
  <c r="AI169" i="10"/>
  <c r="AE169" i="10"/>
  <c r="AA169" i="10"/>
  <c r="AP169" i="10"/>
  <c r="AL169" i="10"/>
  <c r="AH169" i="10"/>
  <c r="AD169" i="10"/>
  <c r="Z169" i="10"/>
  <c r="AO169" i="10"/>
  <c r="AK169" i="10"/>
  <c r="AG169" i="10"/>
  <c r="AC169" i="10"/>
  <c r="Y169" i="10"/>
  <c r="F135" i="10"/>
  <c r="V135" i="10"/>
  <c r="Z135" i="10"/>
  <c r="AD135" i="10"/>
  <c r="AH135" i="10"/>
  <c r="AL135" i="10"/>
  <c r="AP135" i="10"/>
  <c r="F139" i="10"/>
  <c r="V139" i="10"/>
  <c r="Z139" i="10"/>
  <c r="AD139" i="10"/>
  <c r="AH139" i="10"/>
  <c r="AL139" i="10"/>
  <c r="AP139" i="10"/>
  <c r="F141" i="10"/>
  <c r="V141" i="10"/>
  <c r="Z141" i="10"/>
  <c r="AD141" i="10"/>
  <c r="AH141" i="10"/>
  <c r="AL141" i="10"/>
  <c r="AP141" i="10"/>
  <c r="F148" i="10"/>
  <c r="V148" i="10"/>
  <c r="Z148" i="10"/>
  <c r="AD148" i="10"/>
  <c r="AH148" i="10"/>
  <c r="AL148" i="10"/>
  <c r="AP148" i="10"/>
  <c r="F152" i="10"/>
  <c r="V152" i="10"/>
  <c r="Z152" i="10"/>
  <c r="AD152" i="10"/>
  <c r="AH152" i="10"/>
  <c r="AL152" i="10"/>
  <c r="AP152" i="10"/>
  <c r="I154" i="10"/>
  <c r="Q155" i="10"/>
  <c r="X155" i="10" s="1"/>
  <c r="I158" i="10"/>
  <c r="AQ160" i="10"/>
  <c r="AM160" i="10"/>
  <c r="AI160" i="10"/>
  <c r="AE160" i="10"/>
  <c r="AA160" i="10"/>
  <c r="AP160" i="10"/>
  <c r="AL160" i="10"/>
  <c r="AH160" i="10"/>
  <c r="AD160" i="10"/>
  <c r="Z160" i="10"/>
  <c r="AB160" i="10"/>
  <c r="AJ160" i="10"/>
  <c r="AB162" i="10"/>
  <c r="F163" i="10"/>
  <c r="V163" i="10"/>
  <c r="AB164" i="10"/>
  <c r="AN165" i="10"/>
  <c r="AJ165" i="10"/>
  <c r="AF165" i="10"/>
  <c r="AB165" i="10"/>
  <c r="AQ165" i="10"/>
  <c r="AM165" i="10"/>
  <c r="AI165" i="10"/>
  <c r="AE165" i="10"/>
  <c r="AA165" i="10"/>
  <c r="AP165" i="10"/>
  <c r="AL165" i="10"/>
  <c r="AH165" i="10"/>
  <c r="AD165" i="10"/>
  <c r="Z165" i="10"/>
  <c r="AO165" i="10"/>
  <c r="AK165" i="10"/>
  <c r="AG165" i="10"/>
  <c r="AC165" i="10"/>
  <c r="Y165" i="10"/>
  <c r="G135" i="10"/>
  <c r="AA135" i="10"/>
  <c r="AE135" i="10"/>
  <c r="AI135" i="10"/>
  <c r="AM135" i="10"/>
  <c r="G139" i="10"/>
  <c r="AA139" i="10"/>
  <c r="AE139" i="10"/>
  <c r="AI139" i="10"/>
  <c r="AM139" i="10"/>
  <c r="G141" i="10"/>
  <c r="AA141" i="10"/>
  <c r="AE141" i="10"/>
  <c r="AI141" i="10"/>
  <c r="AM141" i="10"/>
  <c r="G148" i="10"/>
  <c r="AA148" i="10"/>
  <c r="AE148" i="10"/>
  <c r="AI148" i="10"/>
  <c r="AM148" i="10"/>
  <c r="G152" i="10"/>
  <c r="AA152" i="10"/>
  <c r="AE152" i="10"/>
  <c r="AI152" i="10"/>
  <c r="AM152" i="10"/>
  <c r="I160" i="10"/>
  <c r="AQ162" i="10"/>
  <c r="AM162" i="10"/>
  <c r="AI162" i="10"/>
  <c r="AE162" i="10"/>
  <c r="AA162" i="10"/>
  <c r="AP162" i="10"/>
  <c r="AL162" i="10"/>
  <c r="AH162" i="10"/>
  <c r="AD162" i="10"/>
  <c r="Z162" i="10"/>
  <c r="AC162" i="10"/>
  <c r="AK162" i="10"/>
  <c r="G163" i="10"/>
  <c r="W163" i="10"/>
  <c r="AN164" i="10"/>
  <c r="AJ164" i="10"/>
  <c r="AQ164" i="10"/>
  <c r="AM164" i="10"/>
  <c r="AI164" i="10"/>
  <c r="AE164" i="10"/>
  <c r="AA164" i="10"/>
  <c r="AP164" i="10"/>
  <c r="AL164" i="10"/>
  <c r="AH164" i="10"/>
  <c r="AD164" i="10"/>
  <c r="Z164" i="10"/>
  <c r="AC164" i="10"/>
  <c r="AO164" i="10"/>
  <c r="AO170" i="10"/>
  <c r="AK170" i="10"/>
  <c r="AG170" i="10"/>
  <c r="AC170" i="10"/>
  <c r="Y170" i="10"/>
  <c r="AN170" i="10"/>
  <c r="AJ170" i="10"/>
  <c r="AF170" i="10"/>
  <c r="AB170" i="10"/>
  <c r="AQ170" i="10"/>
  <c r="AM170" i="10"/>
  <c r="AI170" i="10"/>
  <c r="AE170" i="10"/>
  <c r="AA170" i="10"/>
  <c r="AP170" i="10"/>
  <c r="AL170" i="10"/>
  <c r="AH170" i="10"/>
  <c r="AD170" i="10"/>
  <c r="Z170" i="10"/>
  <c r="AO172" i="10"/>
  <c r="AK172" i="10"/>
  <c r="AG172" i="10"/>
  <c r="AC172" i="10"/>
  <c r="Y172" i="10"/>
  <c r="AN172" i="10"/>
  <c r="AJ172" i="10"/>
  <c r="AF172" i="10"/>
  <c r="AB172" i="10"/>
  <c r="AQ172" i="10"/>
  <c r="AM172" i="10"/>
  <c r="AI172" i="10"/>
  <c r="AE172" i="10"/>
  <c r="AA172" i="10"/>
  <c r="AP172" i="10"/>
  <c r="AL172" i="10"/>
  <c r="AH172" i="10"/>
  <c r="AD172" i="10"/>
  <c r="Z172" i="10"/>
  <c r="AA155" i="10"/>
  <c r="AE155" i="10"/>
  <c r="AI155" i="10"/>
  <c r="AM155" i="10"/>
  <c r="AQ155" i="10"/>
  <c r="G157" i="10"/>
  <c r="AA157" i="10"/>
  <c r="AE157" i="10"/>
  <c r="AI157" i="10"/>
  <c r="AM157" i="10"/>
  <c r="AQ157" i="10"/>
  <c r="G159" i="10"/>
  <c r="AA159" i="10"/>
  <c r="AE159" i="10"/>
  <c r="AI159" i="10"/>
  <c r="AM159" i="10"/>
  <c r="AQ159" i="10"/>
  <c r="G161" i="10"/>
  <c r="AA161" i="10"/>
  <c r="AE161" i="10"/>
  <c r="AI161" i="10"/>
  <c r="AM161" i="10"/>
  <c r="AQ161" i="10"/>
  <c r="V162" i="10"/>
  <c r="V164" i="10"/>
  <c r="S166" i="10"/>
  <c r="AB166" i="10"/>
  <c r="AF166" i="10"/>
  <c r="AJ166" i="10"/>
  <c r="AN166" i="10"/>
  <c r="G167" i="10"/>
  <c r="AA167" i="10"/>
  <c r="AE167" i="10"/>
  <c r="AI167" i="10"/>
  <c r="AM167" i="10"/>
  <c r="AQ167" i="10"/>
  <c r="S168" i="10"/>
  <c r="AB168" i="10"/>
  <c r="AF168" i="10"/>
  <c r="AJ168" i="10"/>
  <c r="AN168" i="10"/>
  <c r="I169" i="10"/>
  <c r="G171" i="10"/>
  <c r="AA171" i="10"/>
  <c r="AE171" i="10"/>
  <c r="AI171" i="10"/>
  <c r="AM171" i="10"/>
  <c r="AQ171" i="10"/>
  <c r="G173" i="10"/>
  <c r="AA173" i="10"/>
  <c r="AE173" i="10"/>
  <c r="AI173" i="10"/>
  <c r="AM173" i="10"/>
  <c r="AQ173" i="10"/>
  <c r="S174" i="10"/>
  <c r="AB174" i="10"/>
  <c r="AF174" i="10"/>
  <c r="AJ174" i="10"/>
  <c r="AP174" i="10"/>
  <c r="AQ175" i="10"/>
  <c r="AM175" i="10"/>
  <c r="AI175" i="10"/>
  <c r="AE175" i="10"/>
  <c r="AA175" i="10"/>
  <c r="AP175" i="10"/>
  <c r="AL175" i="10"/>
  <c r="AH175" i="10"/>
  <c r="AD175" i="10"/>
  <c r="Z175" i="10"/>
  <c r="AF175" i="10"/>
  <c r="AN175" i="10"/>
  <c r="AE176" i="10"/>
  <c r="AM176" i="10"/>
  <c r="Y177" i="10"/>
  <c r="AG177" i="10"/>
  <c r="AO177" i="10"/>
  <c r="Y178" i="10"/>
  <c r="AG178" i="10"/>
  <c r="AO178" i="10"/>
  <c r="AO179" i="10"/>
  <c r="AK179" i="10"/>
  <c r="AG179" i="10"/>
  <c r="AC179" i="10"/>
  <c r="Y179" i="10"/>
  <c r="AN179" i="10"/>
  <c r="AJ179" i="10"/>
  <c r="AF179" i="10"/>
  <c r="AB179" i="10"/>
  <c r="AA179" i="10"/>
  <c r="AI179" i="10"/>
  <c r="AQ179" i="10"/>
  <c r="AN180" i="10"/>
  <c r="AJ180" i="10"/>
  <c r="AF180" i="10"/>
  <c r="AB180" i="10"/>
  <c r="AQ180" i="10"/>
  <c r="AM180" i="10"/>
  <c r="AI180" i="10"/>
  <c r="AE180" i="10"/>
  <c r="AA180" i="10"/>
  <c r="AC180" i="10"/>
  <c r="AK180" i="10"/>
  <c r="AD181" i="10"/>
  <c r="AL181" i="10"/>
  <c r="AD182" i="10"/>
  <c r="AL182" i="10"/>
  <c r="G183" i="10"/>
  <c r="W183" i="10"/>
  <c r="AE183" i="10"/>
  <c r="AM183" i="10"/>
  <c r="Y184" i="10"/>
  <c r="AG184" i="10"/>
  <c r="AO184" i="10"/>
  <c r="V187" i="10"/>
  <c r="G187" i="10"/>
  <c r="Z188" i="10"/>
  <c r="AP188" i="10"/>
  <c r="AB155" i="10"/>
  <c r="AF155" i="10"/>
  <c r="AJ155" i="10"/>
  <c r="AB157" i="10"/>
  <c r="AF157" i="10"/>
  <c r="AJ157" i="10"/>
  <c r="AB159" i="10"/>
  <c r="AF159" i="10"/>
  <c r="AJ159" i="10"/>
  <c r="AB161" i="10"/>
  <c r="AF161" i="10"/>
  <c r="AJ161" i="10"/>
  <c r="F165" i="10"/>
  <c r="V165" i="10"/>
  <c r="Y166" i="10"/>
  <c r="AC166" i="10"/>
  <c r="AG166" i="10"/>
  <c r="AK166" i="10"/>
  <c r="AO166" i="10"/>
  <c r="AB167" i="10"/>
  <c r="AF167" i="10"/>
  <c r="AJ167" i="10"/>
  <c r="Y168" i="10"/>
  <c r="AC168" i="10"/>
  <c r="AG168" i="10"/>
  <c r="AK168" i="10"/>
  <c r="AO168" i="10"/>
  <c r="F169" i="10"/>
  <c r="V169" i="10"/>
  <c r="AB171" i="10"/>
  <c r="AF171" i="10"/>
  <c r="AJ171" i="10"/>
  <c r="AB173" i="10"/>
  <c r="AF173" i="10"/>
  <c r="AJ173" i="10"/>
  <c r="Y174" i="10"/>
  <c r="AC174" i="10"/>
  <c r="AG174" i="10"/>
  <c r="AK174" i="10"/>
  <c r="I175" i="10"/>
  <c r="Y175" i="10"/>
  <c r="AG175" i="10"/>
  <c r="AO175" i="10"/>
  <c r="G176" i="10"/>
  <c r="AF176" i="10"/>
  <c r="AB177" i="10"/>
  <c r="AJ177" i="10"/>
  <c r="Z178" i="10"/>
  <c r="AH178" i="10"/>
  <c r="V179" i="10"/>
  <c r="AD179" i="10"/>
  <c r="AL179" i="10"/>
  <c r="AD180" i="10"/>
  <c r="AL180" i="10"/>
  <c r="G181" i="10"/>
  <c r="W181" i="10"/>
  <c r="AE181" i="10"/>
  <c r="AM181" i="10"/>
  <c r="Y182" i="10"/>
  <c r="AG182" i="10"/>
  <c r="AO182" i="10"/>
  <c r="Q183" i="10"/>
  <c r="X183" i="10" s="1"/>
  <c r="Z183" i="10"/>
  <c r="AH183" i="10"/>
  <c r="Z184" i="10"/>
  <c r="AH184" i="10"/>
  <c r="AQ185" i="10"/>
  <c r="AM185" i="10"/>
  <c r="AI185" i="10"/>
  <c r="AE185" i="10"/>
  <c r="AA185" i="10"/>
  <c r="AP185" i="10"/>
  <c r="AL185" i="10"/>
  <c r="AH185" i="10"/>
  <c r="AD185" i="10"/>
  <c r="Z185" i="10"/>
  <c r="AF185" i="10"/>
  <c r="AN185" i="10"/>
  <c r="AP187" i="10"/>
  <c r="AL187" i="10"/>
  <c r="AH187" i="10"/>
  <c r="AD187" i="10"/>
  <c r="Z187" i="10"/>
  <c r="AO187" i="10"/>
  <c r="AK187" i="10"/>
  <c r="AG187" i="10"/>
  <c r="AC187" i="10"/>
  <c r="Y187" i="10"/>
  <c r="AN187" i="10"/>
  <c r="AJ187" i="10"/>
  <c r="AF187" i="10"/>
  <c r="AB187" i="10"/>
  <c r="AI187" i="10"/>
  <c r="AD188" i="10"/>
  <c r="AQ190" i="10"/>
  <c r="AN190" i="10"/>
  <c r="AJ190" i="10"/>
  <c r="AF190" i="10"/>
  <c r="AB190" i="10"/>
  <c r="AM190" i="10"/>
  <c r="AI190" i="10"/>
  <c r="AE190" i="10"/>
  <c r="AA190" i="10"/>
  <c r="AP190" i="10"/>
  <c r="AL190" i="10"/>
  <c r="AH190" i="10"/>
  <c r="AD190" i="10"/>
  <c r="Z190" i="10"/>
  <c r="AO190" i="10"/>
  <c r="AK190" i="10"/>
  <c r="AG190" i="10"/>
  <c r="AC190" i="10"/>
  <c r="Y190" i="10"/>
  <c r="AP191" i="10"/>
  <c r="AL191" i="10"/>
  <c r="AH191" i="10"/>
  <c r="AD191" i="10"/>
  <c r="Z191" i="10"/>
  <c r="AM191" i="10"/>
  <c r="AG191" i="10"/>
  <c r="AB191" i="10"/>
  <c r="AQ191" i="10"/>
  <c r="AK191" i="10"/>
  <c r="AF191" i="10"/>
  <c r="AA191" i="10"/>
  <c r="AO191" i="10"/>
  <c r="AJ191" i="10"/>
  <c r="AE191" i="10"/>
  <c r="Y191" i="10"/>
  <c r="AN191" i="10"/>
  <c r="AI191" i="10"/>
  <c r="AC191" i="10"/>
  <c r="AP195" i="10"/>
  <c r="AL195" i="10"/>
  <c r="AH195" i="10"/>
  <c r="AD195" i="10"/>
  <c r="Z195" i="10"/>
  <c r="AO195" i="10"/>
  <c r="AK195" i="10"/>
  <c r="AG195" i="10"/>
  <c r="AC195" i="10"/>
  <c r="Y195" i="10"/>
  <c r="AM195" i="10"/>
  <c r="AE195" i="10"/>
  <c r="AJ195" i="10"/>
  <c r="AB195" i="10"/>
  <c r="AQ195" i="10"/>
  <c r="AI195" i="10"/>
  <c r="AA195" i="10"/>
  <c r="AN195" i="10"/>
  <c r="AF195" i="10"/>
  <c r="AP199" i="10"/>
  <c r="AL199" i="10"/>
  <c r="AH199" i="10"/>
  <c r="AD199" i="10"/>
  <c r="Z199" i="10"/>
  <c r="AO199" i="10"/>
  <c r="AK199" i="10"/>
  <c r="AG199" i="10"/>
  <c r="AC199" i="10"/>
  <c r="Y199" i="10"/>
  <c r="AM199" i="10"/>
  <c r="AE199" i="10"/>
  <c r="AJ199" i="10"/>
  <c r="AB199" i="10"/>
  <c r="AQ199" i="10"/>
  <c r="AI199" i="10"/>
  <c r="AA199" i="10"/>
  <c r="AN199" i="10"/>
  <c r="AF199" i="10"/>
  <c r="AQ203" i="10"/>
  <c r="AM203" i="10"/>
  <c r="AI203" i="10"/>
  <c r="AE203" i="10"/>
  <c r="AA203" i="10"/>
  <c r="AP203" i="10"/>
  <c r="AL203" i="10"/>
  <c r="AH203" i="10"/>
  <c r="AD203" i="10"/>
  <c r="Z203" i="10"/>
  <c r="AO203" i="10"/>
  <c r="AK203" i="10"/>
  <c r="AG203" i="10"/>
  <c r="AC203" i="10"/>
  <c r="Y203" i="10"/>
  <c r="AJ203" i="10"/>
  <c r="AF203" i="10"/>
  <c r="AB203" i="10"/>
  <c r="AN203" i="10"/>
  <c r="F166" i="10"/>
  <c r="V166" i="10"/>
  <c r="Z166" i="10"/>
  <c r="AD166" i="10"/>
  <c r="AH166" i="10"/>
  <c r="AL166" i="10"/>
  <c r="AP166" i="10"/>
  <c r="F168" i="10"/>
  <c r="V168" i="10"/>
  <c r="Z168" i="10"/>
  <c r="AD168" i="10"/>
  <c r="AH168" i="10"/>
  <c r="AL168" i="10"/>
  <c r="AP168" i="10"/>
  <c r="F174" i="10"/>
  <c r="V174" i="10"/>
  <c r="Z174" i="10"/>
  <c r="AD174" i="10"/>
  <c r="AH174" i="10"/>
  <c r="V176" i="10"/>
  <c r="F176" i="10"/>
  <c r="AP176" i="10"/>
  <c r="AL176" i="10"/>
  <c r="AH176" i="10"/>
  <c r="AD176" i="10"/>
  <c r="Z176" i="10"/>
  <c r="AO176" i="10"/>
  <c r="AK176" i="10"/>
  <c r="AG176" i="10"/>
  <c r="AC176" i="10"/>
  <c r="Y176" i="10"/>
  <c r="AA176" i="10"/>
  <c r="AI176" i="10"/>
  <c r="AQ176" i="10"/>
  <c r="AC177" i="10"/>
  <c r="AN178" i="10"/>
  <c r="AJ178" i="10"/>
  <c r="AF178" i="10"/>
  <c r="AB178" i="10"/>
  <c r="AQ178" i="10"/>
  <c r="AM178" i="10"/>
  <c r="AI178" i="10"/>
  <c r="AE178" i="10"/>
  <c r="AA178" i="10"/>
  <c r="AC178" i="10"/>
  <c r="AK178" i="10"/>
  <c r="F179" i="10"/>
  <c r="W179" i="10"/>
  <c r="Z181" i="10"/>
  <c r="AH181" i="10"/>
  <c r="Z182" i="10"/>
  <c r="AH182" i="10"/>
  <c r="AO183" i="10"/>
  <c r="AK183" i="10"/>
  <c r="AG183" i="10"/>
  <c r="AC183" i="10"/>
  <c r="Y183" i="10"/>
  <c r="AN183" i="10"/>
  <c r="AJ183" i="10"/>
  <c r="AF183" i="10"/>
  <c r="AB183" i="10"/>
  <c r="AA183" i="10"/>
  <c r="AI183" i="10"/>
  <c r="AQ183" i="10"/>
  <c r="AN184" i="10"/>
  <c r="AJ184" i="10"/>
  <c r="AF184" i="10"/>
  <c r="AB184" i="10"/>
  <c r="AQ184" i="10"/>
  <c r="AM184" i="10"/>
  <c r="AI184" i="10"/>
  <c r="AE184" i="10"/>
  <c r="AA184" i="10"/>
  <c r="AC184" i="10"/>
  <c r="AK184" i="10"/>
  <c r="AO192" i="10"/>
  <c r="AK192" i="10"/>
  <c r="AG192" i="10"/>
  <c r="AC192" i="10"/>
  <c r="Y192" i="10"/>
  <c r="AQ192" i="10"/>
  <c r="AL192" i="10"/>
  <c r="AF192" i="10"/>
  <c r="AA192" i="10"/>
  <c r="AP192" i="10"/>
  <c r="AJ192" i="10"/>
  <c r="AE192" i="10"/>
  <c r="Z192" i="10"/>
  <c r="AN192" i="10"/>
  <c r="AI192" i="10"/>
  <c r="AD192" i="10"/>
  <c r="AM192" i="10"/>
  <c r="AH192" i="10"/>
  <c r="AB192" i="10"/>
  <c r="G166" i="10"/>
  <c r="AA166" i="10"/>
  <c r="AE166" i="10"/>
  <c r="AI166" i="10"/>
  <c r="AM166" i="10"/>
  <c r="G168" i="10"/>
  <c r="AA168" i="10"/>
  <c r="AE168" i="10"/>
  <c r="AI168" i="10"/>
  <c r="AM168" i="10"/>
  <c r="G174" i="10"/>
  <c r="AN174" i="10"/>
  <c r="AQ174" i="10"/>
  <c r="AM174" i="10"/>
  <c r="AA174" i="10"/>
  <c r="AE174" i="10"/>
  <c r="AI174" i="10"/>
  <c r="AO174" i="10"/>
  <c r="AQ177" i="10"/>
  <c r="AM177" i="10"/>
  <c r="AI177" i="10"/>
  <c r="AE177" i="10"/>
  <c r="AA177" i="10"/>
  <c r="AP177" i="10"/>
  <c r="AL177" i="10"/>
  <c r="AH177" i="10"/>
  <c r="AD177" i="10"/>
  <c r="Z177" i="10"/>
  <c r="AF177" i="10"/>
  <c r="AN177" i="10"/>
  <c r="AD178" i="10"/>
  <c r="AL178" i="10"/>
  <c r="G179" i="10"/>
  <c r="AO181" i="10"/>
  <c r="AK181" i="10"/>
  <c r="AG181" i="10"/>
  <c r="AC181" i="10"/>
  <c r="Y181" i="10"/>
  <c r="AN181" i="10"/>
  <c r="AJ181" i="10"/>
  <c r="AF181" i="10"/>
  <c r="AB181" i="10"/>
  <c r="AA181" i="10"/>
  <c r="AI181" i="10"/>
  <c r="AQ181" i="10"/>
  <c r="AN182" i="10"/>
  <c r="AJ182" i="10"/>
  <c r="AF182" i="10"/>
  <c r="AB182" i="10"/>
  <c r="AQ182" i="10"/>
  <c r="AM182" i="10"/>
  <c r="AI182" i="10"/>
  <c r="AE182" i="10"/>
  <c r="AA182" i="10"/>
  <c r="AC182" i="10"/>
  <c r="AK182" i="10"/>
  <c r="AD183" i="10"/>
  <c r="AL183" i="10"/>
  <c r="AD184" i="10"/>
  <c r="AL184" i="10"/>
  <c r="V186" i="10"/>
  <c r="F186" i="10"/>
  <c r="Q187" i="10"/>
  <c r="X187" i="10" s="1"/>
  <c r="S187" i="10"/>
  <c r="AO188" i="10"/>
  <c r="AK188" i="10"/>
  <c r="AG188" i="10"/>
  <c r="AC188" i="10"/>
  <c r="Y188" i="10"/>
  <c r="AN188" i="10"/>
  <c r="AJ188" i="10"/>
  <c r="AF188" i="10"/>
  <c r="AB188" i="10"/>
  <c r="AQ188" i="10"/>
  <c r="AM188" i="10"/>
  <c r="AI188" i="10"/>
  <c r="AE188" i="10"/>
  <c r="AA188" i="10"/>
  <c r="AL188" i="10"/>
  <c r="AO189" i="10"/>
  <c r="AK189" i="10"/>
  <c r="AG189" i="10"/>
  <c r="AC189" i="10"/>
  <c r="Y189" i="10"/>
  <c r="AN189" i="10"/>
  <c r="AJ189" i="10"/>
  <c r="AF189" i="10"/>
  <c r="AB189" i="10"/>
  <c r="AQ189" i="10"/>
  <c r="AM189" i="10"/>
  <c r="AI189" i="10"/>
  <c r="AE189" i="10"/>
  <c r="AA189" i="10"/>
  <c r="AP189" i="10"/>
  <c r="AL189" i="10"/>
  <c r="AH189" i="10"/>
  <c r="AD189" i="10"/>
  <c r="Z189" i="10"/>
  <c r="F175" i="10"/>
  <c r="V175" i="10"/>
  <c r="F177" i="10"/>
  <c r="V177" i="10"/>
  <c r="F185" i="10"/>
  <c r="V185" i="10"/>
  <c r="F189" i="10"/>
  <c r="V189" i="10"/>
  <c r="I190" i="10"/>
  <c r="Q192" i="10"/>
  <c r="X192" i="10" s="1"/>
  <c r="W192" i="10"/>
  <c r="G193" i="10"/>
  <c r="Z193" i="10"/>
  <c r="AE193" i="10"/>
  <c r="AK193" i="10"/>
  <c r="AP193" i="10"/>
  <c r="AC194" i="10"/>
  <c r="AJ194" i="10"/>
  <c r="V195" i="10"/>
  <c r="F195" i="10"/>
  <c r="AO196" i="10"/>
  <c r="AK196" i="10"/>
  <c r="AG196" i="10"/>
  <c r="AC196" i="10"/>
  <c r="Y196" i="10"/>
  <c r="AN196" i="10"/>
  <c r="AJ196" i="10"/>
  <c r="AF196" i="10"/>
  <c r="AB196" i="10"/>
  <c r="AA196" i="10"/>
  <c r="AI196" i="10"/>
  <c r="AQ196" i="10"/>
  <c r="AQ198" i="10"/>
  <c r="AM198" i="10"/>
  <c r="AI198" i="10"/>
  <c r="AE198" i="10"/>
  <c r="AA198" i="10"/>
  <c r="AP198" i="10"/>
  <c r="AL198" i="10"/>
  <c r="AH198" i="10"/>
  <c r="AD198" i="10"/>
  <c r="Z198" i="10"/>
  <c r="AB198" i="10"/>
  <c r="AJ198" i="10"/>
  <c r="V199" i="10"/>
  <c r="F199" i="10"/>
  <c r="AO200" i="10"/>
  <c r="AK200" i="10"/>
  <c r="AG200" i="10"/>
  <c r="AC200" i="10"/>
  <c r="Y200" i="10"/>
  <c r="AN200" i="10"/>
  <c r="AJ200" i="10"/>
  <c r="AF200" i="10"/>
  <c r="AB200" i="10"/>
  <c r="AA200" i="10"/>
  <c r="AI200" i="10"/>
  <c r="AQ200" i="10"/>
  <c r="AQ202" i="10"/>
  <c r="AM202" i="10"/>
  <c r="AI202" i="10"/>
  <c r="AE202" i="10"/>
  <c r="AA202" i="10"/>
  <c r="AP202" i="10"/>
  <c r="AL202" i="10"/>
  <c r="AH202" i="10"/>
  <c r="AD202" i="10"/>
  <c r="Z202" i="10"/>
  <c r="AB202" i="10"/>
  <c r="AJ202" i="10"/>
  <c r="V203" i="10"/>
  <c r="F203" i="10"/>
  <c r="F190" i="10"/>
  <c r="V190" i="10"/>
  <c r="G191" i="10"/>
  <c r="S191" i="10"/>
  <c r="AA193" i="10"/>
  <c r="AG193" i="10"/>
  <c r="AL193" i="10"/>
  <c r="AQ193" i="10"/>
  <c r="Y194" i="10"/>
  <c r="AD194" i="10"/>
  <c r="F196" i="10"/>
  <c r="V196" i="10"/>
  <c r="I198" i="10"/>
  <c r="F200" i="10"/>
  <c r="V200" i="10"/>
  <c r="I202" i="10"/>
  <c r="V204" i="10"/>
  <c r="F204" i="10"/>
  <c r="AP204" i="10"/>
  <c r="AL204" i="10"/>
  <c r="AH204" i="10"/>
  <c r="AD204" i="10"/>
  <c r="Z204" i="10"/>
  <c r="AO204" i="10"/>
  <c r="AK204" i="10"/>
  <c r="AG204" i="10"/>
  <c r="AC204" i="10"/>
  <c r="Y204" i="10"/>
  <c r="AN204" i="10"/>
  <c r="AJ204" i="10"/>
  <c r="AF204" i="10"/>
  <c r="AB204" i="10"/>
  <c r="AI204" i="10"/>
  <c r="AO206" i="10"/>
  <c r="AK206" i="10"/>
  <c r="AG206" i="10"/>
  <c r="AC206" i="10"/>
  <c r="Y206" i="10"/>
  <c r="AN206" i="10"/>
  <c r="AJ206" i="10"/>
  <c r="AF206" i="10"/>
  <c r="AB206" i="10"/>
  <c r="AQ206" i="10"/>
  <c r="AM206" i="10"/>
  <c r="AI206" i="10"/>
  <c r="AE206" i="10"/>
  <c r="AA206" i="10"/>
  <c r="AP206" i="10"/>
  <c r="AL206" i="10"/>
  <c r="AH206" i="10"/>
  <c r="AD206" i="10"/>
  <c r="Z206" i="10"/>
  <c r="V191" i="10"/>
  <c r="F191" i="10"/>
  <c r="F192" i="10"/>
  <c r="Q193" i="10"/>
  <c r="X193" i="10" s="1"/>
  <c r="AC193" i="10"/>
  <c r="AH193" i="10"/>
  <c r="AQ194" i="10"/>
  <c r="AM194" i="10"/>
  <c r="AI194" i="10"/>
  <c r="AE194" i="10"/>
  <c r="AA194" i="10"/>
  <c r="AP194" i="10"/>
  <c r="AL194" i="10"/>
  <c r="AH194" i="10"/>
  <c r="Z194" i="10"/>
  <c r="AF194" i="10"/>
  <c r="AN194" i="10"/>
  <c r="S195" i="10"/>
  <c r="G196" i="10"/>
  <c r="W196" i="10"/>
  <c r="S199" i="10"/>
  <c r="G200" i="10"/>
  <c r="W200" i="10"/>
  <c r="S203" i="10"/>
  <c r="AN207" i="10"/>
  <c r="AJ207" i="10"/>
  <c r="AF207" i="10"/>
  <c r="AB207" i="10"/>
  <c r="AQ207" i="10"/>
  <c r="AM207" i="10"/>
  <c r="AI207" i="10"/>
  <c r="AE207" i="10"/>
  <c r="AA207" i="10"/>
  <c r="AP207" i="10"/>
  <c r="AL207" i="10"/>
  <c r="AH207" i="10"/>
  <c r="AD207" i="10"/>
  <c r="Z207" i="10"/>
  <c r="AO207" i="10"/>
  <c r="AK207" i="10"/>
  <c r="AG207" i="10"/>
  <c r="AC207" i="10"/>
  <c r="Y207" i="10"/>
  <c r="AO210" i="10"/>
  <c r="AK210" i="10"/>
  <c r="AG210" i="10"/>
  <c r="AC210" i="10"/>
  <c r="Y210" i="10"/>
  <c r="AN210" i="10"/>
  <c r="AJ210" i="10"/>
  <c r="AF210" i="10"/>
  <c r="AB210" i="10"/>
  <c r="AQ210" i="10"/>
  <c r="AM210" i="10"/>
  <c r="AI210" i="10"/>
  <c r="AE210" i="10"/>
  <c r="AA210" i="10"/>
  <c r="AP210" i="10"/>
  <c r="AL210" i="10"/>
  <c r="AH210" i="10"/>
  <c r="AD210" i="10"/>
  <c r="Z210" i="10"/>
  <c r="G192" i="10"/>
  <c r="V192" i="10"/>
  <c r="AN193" i="10"/>
  <c r="AJ193" i="10"/>
  <c r="AF193" i="10"/>
  <c r="AB193" i="10"/>
  <c r="Y193" i="10"/>
  <c r="AD193" i="10"/>
  <c r="AI193" i="10"/>
  <c r="AO193" i="10"/>
  <c r="I194" i="10"/>
  <c r="Q204" i="10"/>
  <c r="X204" i="10" s="1"/>
  <c r="S204" i="10"/>
  <c r="AN211" i="10"/>
  <c r="AO211" i="10"/>
  <c r="AJ211" i="10"/>
  <c r="AF211" i="10"/>
  <c r="AB211" i="10"/>
  <c r="AM211" i="10"/>
  <c r="AI211" i="10"/>
  <c r="AE211" i="10"/>
  <c r="AA211" i="10"/>
  <c r="AQ211" i="10"/>
  <c r="AL211" i="10"/>
  <c r="AH211" i="10"/>
  <c r="AD211" i="10"/>
  <c r="Z211" i="10"/>
  <c r="AP211" i="10"/>
  <c r="AK211" i="10"/>
  <c r="AG211" i="10"/>
  <c r="AC211" i="10"/>
  <c r="Y211" i="10"/>
  <c r="G197" i="10"/>
  <c r="AA197" i="10"/>
  <c r="AE197" i="10"/>
  <c r="AI197" i="10"/>
  <c r="AM197" i="10"/>
  <c r="AQ197" i="10"/>
  <c r="G201" i="10"/>
  <c r="AA201" i="10"/>
  <c r="AE201" i="10"/>
  <c r="AI201" i="10"/>
  <c r="AM201" i="10"/>
  <c r="AQ201" i="10"/>
  <c r="G205" i="10"/>
  <c r="AA205" i="10"/>
  <c r="AE205" i="10"/>
  <c r="AI205" i="10"/>
  <c r="AM205" i="10"/>
  <c r="AQ205" i="10"/>
  <c r="I207" i="10"/>
  <c r="S208" i="10"/>
  <c r="AB208" i="10"/>
  <c r="AF208" i="10"/>
  <c r="AJ208" i="10"/>
  <c r="AN208" i="10"/>
  <c r="G209" i="10"/>
  <c r="AA209" i="10"/>
  <c r="AE209" i="10"/>
  <c r="AI209" i="10"/>
  <c r="AM209" i="10"/>
  <c r="AQ209" i="10"/>
  <c r="I211" i="10"/>
  <c r="AD212" i="10"/>
  <c r="AL212" i="10"/>
  <c r="AB213" i="10"/>
  <c r="V214" i="10"/>
  <c r="F214" i="10"/>
  <c r="AN214" i="10"/>
  <c r="AJ214" i="10"/>
  <c r="AF214" i="10"/>
  <c r="AB214" i="10"/>
  <c r="AP214" i="10"/>
  <c r="AL214" i="10"/>
  <c r="AH214" i="10"/>
  <c r="AD214" i="10"/>
  <c r="Z214" i="10"/>
  <c r="AO214" i="10"/>
  <c r="AK214" i="10"/>
  <c r="AG214" i="10"/>
  <c r="AC214" i="10"/>
  <c r="Y214" i="10"/>
  <c r="AI214" i="10"/>
  <c r="AO225" i="10"/>
  <c r="AK225" i="10"/>
  <c r="AG225" i="10"/>
  <c r="AC225" i="10"/>
  <c r="Y225" i="10"/>
  <c r="AQ225" i="10"/>
  <c r="AM225" i="10"/>
  <c r="AI225" i="10"/>
  <c r="AE225" i="10"/>
  <c r="AA225" i="10"/>
  <c r="AP225" i="10"/>
  <c r="AH225" i="10"/>
  <c r="Z225" i="10"/>
  <c r="AN225" i="10"/>
  <c r="AF225" i="10"/>
  <c r="AL225" i="10"/>
  <c r="AD225" i="10"/>
  <c r="AJ225" i="10"/>
  <c r="AB225" i="10"/>
  <c r="AB197" i="10"/>
  <c r="AF197" i="10"/>
  <c r="AJ197" i="10"/>
  <c r="AB201" i="10"/>
  <c r="AF201" i="10"/>
  <c r="AJ201" i="10"/>
  <c r="AB205" i="10"/>
  <c r="AF205" i="10"/>
  <c r="AJ205" i="10"/>
  <c r="F207" i="10"/>
  <c r="V207" i="10"/>
  <c r="Y208" i="10"/>
  <c r="AC208" i="10"/>
  <c r="AG208" i="10"/>
  <c r="AK208" i="10"/>
  <c r="AO208" i="10"/>
  <c r="AB209" i="10"/>
  <c r="AF209" i="10"/>
  <c r="AJ209" i="10"/>
  <c r="F211" i="10"/>
  <c r="V211" i="10"/>
  <c r="Y212" i="10"/>
  <c r="AG212" i="10"/>
  <c r="W214" i="10"/>
  <c r="AM214" i="10"/>
  <c r="AO221" i="10"/>
  <c r="AK221" i="10"/>
  <c r="AG221" i="10"/>
  <c r="AC221" i="10"/>
  <c r="Y221" i="10"/>
  <c r="AN221" i="10"/>
  <c r="AJ221" i="10"/>
  <c r="AF221" i="10"/>
  <c r="AB221" i="10"/>
  <c r="AQ221" i="10"/>
  <c r="AM221" i="10"/>
  <c r="AI221" i="10"/>
  <c r="AE221" i="10"/>
  <c r="AA221" i="10"/>
  <c r="AP221" i="10"/>
  <c r="AL221" i="10"/>
  <c r="AH221" i="10"/>
  <c r="AD221" i="10"/>
  <c r="Z221" i="10"/>
  <c r="F208" i="10"/>
  <c r="V208" i="10"/>
  <c r="Z208" i="10"/>
  <c r="AD208" i="10"/>
  <c r="AH208" i="10"/>
  <c r="AL208" i="10"/>
  <c r="AP208" i="10"/>
  <c r="AN212" i="10"/>
  <c r="AJ212" i="10"/>
  <c r="AF212" i="10"/>
  <c r="AB212" i="10"/>
  <c r="AQ212" i="10"/>
  <c r="AM212" i="10"/>
  <c r="AI212" i="10"/>
  <c r="AE212" i="10"/>
  <c r="AA212" i="10"/>
  <c r="Z212" i="10"/>
  <c r="AH212" i="10"/>
  <c r="AP212" i="10"/>
  <c r="AO213" i="10"/>
  <c r="AK213" i="10"/>
  <c r="AG213" i="10"/>
  <c r="AC213" i="10"/>
  <c r="AQ213" i="10"/>
  <c r="AM213" i="10"/>
  <c r="AI213" i="10"/>
  <c r="AE213" i="10"/>
  <c r="AA213" i="10"/>
  <c r="AP213" i="10"/>
  <c r="AL213" i="10"/>
  <c r="AH213" i="10"/>
  <c r="AD213" i="10"/>
  <c r="Z213" i="10"/>
  <c r="AJ213" i="10"/>
  <c r="S214" i="10"/>
  <c r="Q214" i="10"/>
  <c r="X214" i="10" s="1"/>
  <c r="AP216" i="10"/>
  <c r="AL216" i="10"/>
  <c r="AH216" i="10"/>
  <c r="AD216" i="10"/>
  <c r="Z216" i="10"/>
  <c r="AO216" i="10"/>
  <c r="AK216" i="10"/>
  <c r="AG216" i="10"/>
  <c r="AC216" i="10"/>
  <c r="Y216" i="10"/>
  <c r="AN216" i="10"/>
  <c r="AJ216" i="10"/>
  <c r="AF216" i="10"/>
  <c r="AB216" i="10"/>
  <c r="AQ216" i="10"/>
  <c r="AM216" i="10"/>
  <c r="AI216" i="10"/>
  <c r="AE216" i="10"/>
  <c r="AA216" i="10"/>
  <c r="AO217" i="10"/>
  <c r="AK217" i="10"/>
  <c r="AG217" i="10"/>
  <c r="AC217" i="10"/>
  <c r="Y217" i="10"/>
  <c r="AN217" i="10"/>
  <c r="AJ217" i="10"/>
  <c r="AF217" i="10"/>
  <c r="AB217" i="10"/>
  <c r="AQ217" i="10"/>
  <c r="AM217" i="10"/>
  <c r="AI217" i="10"/>
  <c r="AE217" i="10"/>
  <c r="AA217" i="10"/>
  <c r="AP217" i="10"/>
  <c r="AL217" i="10"/>
  <c r="AH217" i="10"/>
  <c r="AD217" i="10"/>
  <c r="Z217" i="10"/>
  <c r="AP220" i="10"/>
  <c r="AL220" i="10"/>
  <c r="AH220" i="10"/>
  <c r="AD220" i="10"/>
  <c r="Z220" i="10"/>
  <c r="AO220" i="10"/>
  <c r="AK220" i="10"/>
  <c r="AG220" i="10"/>
  <c r="AC220" i="10"/>
  <c r="Y220" i="10"/>
  <c r="AN220" i="10"/>
  <c r="AJ220" i="10"/>
  <c r="AF220" i="10"/>
  <c r="AB220" i="10"/>
  <c r="AQ220" i="10"/>
  <c r="AM220" i="10"/>
  <c r="AI220" i="10"/>
  <c r="AE220" i="10"/>
  <c r="AA220" i="10"/>
  <c r="AN222" i="10"/>
  <c r="AJ222" i="10"/>
  <c r="AF222" i="10"/>
  <c r="AB222" i="10"/>
  <c r="AQ222" i="10"/>
  <c r="AM222" i="10"/>
  <c r="AI222" i="10"/>
  <c r="AE222" i="10"/>
  <c r="AA222" i="10"/>
  <c r="AP222" i="10"/>
  <c r="AL222" i="10"/>
  <c r="AH222" i="10"/>
  <c r="AD222" i="10"/>
  <c r="Z222" i="10"/>
  <c r="AO222" i="10"/>
  <c r="AK222" i="10"/>
  <c r="AG222" i="10"/>
  <c r="AC222" i="10"/>
  <c r="Y222" i="10"/>
  <c r="AP224" i="10"/>
  <c r="AL224" i="10"/>
  <c r="AH224" i="10"/>
  <c r="AD224" i="10"/>
  <c r="Z224" i="10"/>
  <c r="AO224" i="10"/>
  <c r="AK224" i="10"/>
  <c r="AG224" i="10"/>
  <c r="AC224" i="10"/>
  <c r="Y224" i="10"/>
  <c r="AN224" i="10"/>
  <c r="AJ224" i="10"/>
  <c r="AF224" i="10"/>
  <c r="AB224" i="10"/>
  <c r="AQ224" i="10"/>
  <c r="AM224" i="10"/>
  <c r="AI224" i="10"/>
  <c r="AE224" i="10"/>
  <c r="AA224" i="10"/>
  <c r="G208" i="10"/>
  <c r="AA208" i="10"/>
  <c r="AE208" i="10"/>
  <c r="AI208" i="10"/>
  <c r="AM208" i="10"/>
  <c r="I212" i="10"/>
  <c r="F213" i="10"/>
  <c r="V213" i="10"/>
  <c r="AB215" i="10"/>
  <c r="AF215" i="10"/>
  <c r="AJ215" i="10"/>
  <c r="AN215" i="10"/>
  <c r="F217" i="10"/>
  <c r="V217" i="10"/>
  <c r="Y218" i="10"/>
  <c r="AC218" i="10"/>
  <c r="AG218" i="10"/>
  <c r="AK218" i="10"/>
  <c r="AO218" i="10"/>
  <c r="AB219" i="10"/>
  <c r="AF219" i="10"/>
  <c r="AJ219" i="10"/>
  <c r="AN219" i="10"/>
  <c r="F221" i="10"/>
  <c r="V221" i="10"/>
  <c r="I222" i="10"/>
  <c r="S223" i="10"/>
  <c r="AB223" i="10"/>
  <c r="AF223" i="10"/>
  <c r="AJ223" i="10"/>
  <c r="AN223" i="10"/>
  <c r="F225" i="10"/>
  <c r="V225" i="10"/>
  <c r="V226" i="10"/>
  <c r="F226" i="10"/>
  <c r="Y226" i="10"/>
  <c r="AG226" i="10"/>
  <c r="AD227" i="10"/>
  <c r="AP228" i="10"/>
  <c r="AL228" i="10"/>
  <c r="AH228" i="10"/>
  <c r="AD228" i="10"/>
  <c r="Z228" i="10"/>
  <c r="AN228" i="10"/>
  <c r="AJ228" i="10"/>
  <c r="AF228" i="10"/>
  <c r="AB228" i="10"/>
  <c r="AA228" i="10"/>
  <c r="AI228" i="10"/>
  <c r="AQ228" i="10"/>
  <c r="AP229" i="10"/>
  <c r="AL229" i="10"/>
  <c r="AH229" i="10"/>
  <c r="AD229" i="10"/>
  <c r="Z229" i="10"/>
  <c r="AO229" i="10"/>
  <c r="AK229" i="10"/>
  <c r="AG229" i="10"/>
  <c r="AC229" i="10"/>
  <c r="Y229" i="10"/>
  <c r="AQ229" i="10"/>
  <c r="AM229" i="10"/>
  <c r="AI229" i="10"/>
  <c r="AE229" i="10"/>
  <c r="AA229" i="10"/>
  <c r="AN229" i="10"/>
  <c r="AA230" i="10"/>
  <c r="AQ230" i="10"/>
  <c r="AN231" i="10"/>
  <c r="AJ231" i="10"/>
  <c r="AF231" i="10"/>
  <c r="AB231" i="10"/>
  <c r="AQ231" i="10"/>
  <c r="AM231" i="10"/>
  <c r="AI231" i="10"/>
  <c r="AE231" i="10"/>
  <c r="AA231" i="10"/>
  <c r="AP231" i="10"/>
  <c r="AL231" i="10"/>
  <c r="AO231" i="10"/>
  <c r="AK231" i="10"/>
  <c r="AG231" i="10"/>
  <c r="AC231" i="10"/>
  <c r="Y231" i="10"/>
  <c r="Z231" i="10"/>
  <c r="Y215" i="10"/>
  <c r="AC215" i="10"/>
  <c r="AG215" i="10"/>
  <c r="AK215" i="10"/>
  <c r="AO215" i="10"/>
  <c r="G217" i="10"/>
  <c r="W217" i="10"/>
  <c r="F218" i="10"/>
  <c r="Q218" i="10"/>
  <c r="X218" i="10" s="1"/>
  <c r="V218" i="10"/>
  <c r="Z218" i="10"/>
  <c r="AD218" i="10"/>
  <c r="AH218" i="10"/>
  <c r="AL218" i="10"/>
  <c r="AP218" i="10"/>
  <c r="Y219" i="10"/>
  <c r="AC219" i="10"/>
  <c r="AG219" i="10"/>
  <c r="AK219" i="10"/>
  <c r="AO219" i="10"/>
  <c r="G221" i="10"/>
  <c r="W221" i="10"/>
  <c r="F222" i="10"/>
  <c r="Q222" i="10"/>
  <c r="X222" i="10" s="1"/>
  <c r="V222" i="10"/>
  <c r="Y223" i="10"/>
  <c r="AC223" i="10"/>
  <c r="AG223" i="10"/>
  <c r="AK223" i="10"/>
  <c r="AO223" i="10"/>
  <c r="G225" i="10"/>
  <c r="AN226" i="10"/>
  <c r="AJ226" i="10"/>
  <c r="AF226" i="10"/>
  <c r="AB226" i="10"/>
  <c r="AP226" i="10"/>
  <c r="AL226" i="10"/>
  <c r="AH226" i="10"/>
  <c r="AD226" i="10"/>
  <c r="Z226" i="10"/>
  <c r="AA226" i="10"/>
  <c r="AI226" i="10"/>
  <c r="AQ226" i="10"/>
  <c r="AQ227" i="10"/>
  <c r="AM227" i="10"/>
  <c r="AI227" i="10"/>
  <c r="AE227" i="10"/>
  <c r="AA227" i="10"/>
  <c r="AO227" i="10"/>
  <c r="AK227" i="10"/>
  <c r="AG227" i="10"/>
  <c r="AC227" i="10"/>
  <c r="Y227" i="10"/>
  <c r="AF227" i="10"/>
  <c r="AN227" i="10"/>
  <c r="Q228" i="10"/>
  <c r="X228" i="10" s="1"/>
  <c r="S228" i="10"/>
  <c r="AK228" i="10"/>
  <c r="V230" i="10"/>
  <c r="F230" i="10"/>
  <c r="G218" i="10"/>
  <c r="AA218" i="10"/>
  <c r="AE218" i="10"/>
  <c r="AI218" i="10"/>
  <c r="AM218" i="10"/>
  <c r="AQ218" i="10"/>
  <c r="V219" i="10"/>
  <c r="Z219" i="10"/>
  <c r="AD219" i="10"/>
  <c r="AH219" i="10"/>
  <c r="AL219" i="10"/>
  <c r="AP219" i="10"/>
  <c r="F223" i="10"/>
  <c r="V223" i="10"/>
  <c r="Z223" i="10"/>
  <c r="AD223" i="10"/>
  <c r="AH223" i="10"/>
  <c r="AL223" i="10"/>
  <c r="AP223" i="10"/>
  <c r="S226" i="10"/>
  <c r="Q226" i="10"/>
  <c r="X226" i="10" s="1"/>
  <c r="I229" i="10"/>
  <c r="G229" i="10"/>
  <c r="AO230" i="10"/>
  <c r="AK230" i="10"/>
  <c r="AG230" i="10"/>
  <c r="AC230" i="10"/>
  <c r="Y230" i="10"/>
  <c r="AN230" i="10"/>
  <c r="AJ230" i="10"/>
  <c r="AF230" i="10"/>
  <c r="AB230" i="10"/>
  <c r="AP230" i="10"/>
  <c r="AL230" i="10"/>
  <c r="AH230" i="10"/>
  <c r="AD230" i="10"/>
  <c r="Z230" i="10"/>
  <c r="AI230" i="10"/>
  <c r="AH231" i="10"/>
  <c r="G215" i="10"/>
  <c r="AA215" i="10"/>
  <c r="AE215" i="10"/>
  <c r="AI215" i="10"/>
  <c r="AM215" i="10"/>
  <c r="AB218" i="10"/>
  <c r="AF218" i="10"/>
  <c r="AJ218" i="10"/>
  <c r="G219" i="10"/>
  <c r="AA219" i="10"/>
  <c r="AE219" i="10"/>
  <c r="AI219" i="10"/>
  <c r="AM219" i="10"/>
  <c r="G223" i="10"/>
  <c r="AA223" i="10"/>
  <c r="AE223" i="10"/>
  <c r="AI223" i="10"/>
  <c r="AM223" i="10"/>
  <c r="G227" i="10"/>
  <c r="I227" i="10"/>
  <c r="AB227" i="10"/>
  <c r="AJ227" i="10"/>
  <c r="V228" i="10"/>
  <c r="F228" i="10"/>
  <c r="Y228" i="10"/>
  <c r="AG228" i="10"/>
  <c r="AO228" i="10"/>
  <c r="AJ229" i="10"/>
  <c r="S230" i="10"/>
  <c r="Q230" i="10"/>
  <c r="X230" i="10" s="1"/>
  <c r="W230" i="10"/>
  <c r="AM230" i="10"/>
  <c r="W229" i="10"/>
  <c r="I231" i="10"/>
  <c r="AO232" i="10"/>
  <c r="AK232" i="10"/>
  <c r="AG232" i="10"/>
  <c r="AC232" i="10"/>
  <c r="Y232" i="10"/>
  <c r="AQ232" i="10"/>
  <c r="AM232" i="10"/>
  <c r="AI232" i="10"/>
  <c r="AE232" i="10"/>
  <c r="AA232" i="10"/>
  <c r="AF232" i="10"/>
  <c r="AN232" i="10"/>
  <c r="S233" i="10"/>
  <c r="Q233" i="10"/>
  <c r="X233" i="10" s="1"/>
  <c r="AC233" i="10"/>
  <c r="AK233" i="10"/>
  <c r="Z234" i="10"/>
  <c r="AH234" i="10"/>
  <c r="AP234" i="10"/>
  <c r="G235" i="10"/>
  <c r="AE235" i="10"/>
  <c r="I242" i="10"/>
  <c r="G242" i="10"/>
  <c r="AB242" i="10"/>
  <c r="V243" i="10"/>
  <c r="F243" i="10"/>
  <c r="Y243" i="10"/>
  <c r="AG243" i="10"/>
  <c r="AD244" i="10"/>
  <c r="AP245" i="10"/>
  <c r="AL245" i="10"/>
  <c r="AH245" i="10"/>
  <c r="AD245" i="10"/>
  <c r="Z245" i="10"/>
  <c r="AN245" i="10"/>
  <c r="AJ245" i="10"/>
  <c r="AF245" i="10"/>
  <c r="AB245" i="10"/>
  <c r="AA245" i="10"/>
  <c r="AI245" i="10"/>
  <c r="AQ245" i="10"/>
  <c r="AO246" i="10"/>
  <c r="AK246" i="10"/>
  <c r="AG246" i="10"/>
  <c r="AC246" i="10"/>
  <c r="Y246" i="10"/>
  <c r="AQ246" i="10"/>
  <c r="AM246" i="10"/>
  <c r="AI246" i="10"/>
  <c r="AE246" i="10"/>
  <c r="AA246" i="10"/>
  <c r="AF246" i="10"/>
  <c r="AN246" i="10"/>
  <c r="S247" i="10"/>
  <c r="Q247" i="10"/>
  <c r="X247" i="10" s="1"/>
  <c r="AC247" i="10"/>
  <c r="AK247" i="10"/>
  <c r="AB254" i="10"/>
  <c r="G234" i="10"/>
  <c r="I234" i="10"/>
  <c r="V235" i="10"/>
  <c r="F235" i="10"/>
  <c r="AN243" i="10"/>
  <c r="AJ243" i="10"/>
  <c r="AF243" i="10"/>
  <c r="AB243" i="10"/>
  <c r="AP243" i="10"/>
  <c r="AL243" i="10"/>
  <c r="AH243" i="10"/>
  <c r="AD243" i="10"/>
  <c r="Z243" i="10"/>
  <c r="AA243" i="10"/>
  <c r="AI243" i="10"/>
  <c r="AQ243" i="10"/>
  <c r="AQ244" i="10"/>
  <c r="AM244" i="10"/>
  <c r="AI244" i="10"/>
  <c r="AE244" i="10"/>
  <c r="AA244" i="10"/>
  <c r="AO244" i="10"/>
  <c r="AK244" i="10"/>
  <c r="AG244" i="10"/>
  <c r="AC244" i="10"/>
  <c r="Y244" i="10"/>
  <c r="AF244" i="10"/>
  <c r="AN244" i="10"/>
  <c r="Q245" i="10"/>
  <c r="X245" i="10" s="1"/>
  <c r="S245" i="10"/>
  <c r="AE247" i="10"/>
  <c r="AM247" i="10"/>
  <c r="G254" i="10"/>
  <c r="I254" i="10"/>
  <c r="AF254" i="10"/>
  <c r="AB232" i="10"/>
  <c r="AJ232" i="10"/>
  <c r="V233" i="10"/>
  <c r="F233" i="10"/>
  <c r="Y233" i="10"/>
  <c r="AG233" i="10"/>
  <c r="AD234" i="10"/>
  <c r="AP235" i="10"/>
  <c r="AL235" i="10"/>
  <c r="AH235" i="10"/>
  <c r="AD235" i="10"/>
  <c r="Z235" i="10"/>
  <c r="AN235" i="10"/>
  <c r="AJ235" i="10"/>
  <c r="AF235" i="10"/>
  <c r="AB235" i="10"/>
  <c r="AA235" i="10"/>
  <c r="AI235" i="10"/>
  <c r="AQ235" i="10"/>
  <c r="AO242" i="10"/>
  <c r="AK242" i="10"/>
  <c r="AG242" i="10"/>
  <c r="AC242" i="10"/>
  <c r="Y242" i="10"/>
  <c r="AQ242" i="10"/>
  <c r="AM242" i="10"/>
  <c r="AI242" i="10"/>
  <c r="AE242" i="10"/>
  <c r="AA242" i="10"/>
  <c r="AF242" i="10"/>
  <c r="AN242" i="10"/>
  <c r="S243" i="10"/>
  <c r="Q243" i="10"/>
  <c r="X243" i="10" s="1"/>
  <c r="AC243" i="10"/>
  <c r="AK243" i="10"/>
  <c r="Z244" i="10"/>
  <c r="AH244" i="10"/>
  <c r="AP244" i="10"/>
  <c r="G245" i="10"/>
  <c r="AE245" i="10"/>
  <c r="AM245" i="10"/>
  <c r="I246" i="10"/>
  <c r="G246" i="10"/>
  <c r="AB246" i="10"/>
  <c r="AJ246" i="10"/>
  <c r="V247" i="10"/>
  <c r="F247" i="10"/>
  <c r="Y247" i="10"/>
  <c r="AG247" i="10"/>
  <c r="W232" i="10"/>
  <c r="G232" i="10"/>
  <c r="V232" i="10"/>
  <c r="AN233" i="10"/>
  <c r="AJ233" i="10"/>
  <c r="AF233" i="10"/>
  <c r="AB233" i="10"/>
  <c r="AP233" i="10"/>
  <c r="AL233" i="10"/>
  <c r="AH233" i="10"/>
  <c r="AD233" i="10"/>
  <c r="Z233" i="10"/>
  <c r="AA233" i="10"/>
  <c r="AI233" i="10"/>
  <c r="AQ233" i="10"/>
  <c r="AQ234" i="10"/>
  <c r="AM234" i="10"/>
  <c r="AI234" i="10"/>
  <c r="AE234" i="10"/>
  <c r="AA234" i="10"/>
  <c r="AO234" i="10"/>
  <c r="AK234" i="10"/>
  <c r="AG234" i="10"/>
  <c r="AC234" i="10"/>
  <c r="Y234" i="10"/>
  <c r="AF234" i="10"/>
  <c r="AN234" i="10"/>
  <c r="Q235" i="10"/>
  <c r="X235" i="10" s="1"/>
  <c r="S235" i="10"/>
  <c r="W243" i="10"/>
  <c r="AE243" i="10"/>
  <c r="AM243" i="10"/>
  <c r="G244" i="10"/>
  <c r="I244" i="10"/>
  <c r="AB244" i="10"/>
  <c r="AJ244" i="10"/>
  <c r="V245" i="10"/>
  <c r="F245" i="10"/>
  <c r="Y245" i="10"/>
  <c r="AG245" i="10"/>
  <c r="AO245" i="10"/>
  <c r="AD246" i="10"/>
  <c r="AL246" i="10"/>
  <c r="AN247" i="10"/>
  <c r="AJ247" i="10"/>
  <c r="AF247" i="10"/>
  <c r="AB247" i="10"/>
  <c r="AP247" i="10"/>
  <c r="AL247" i="10"/>
  <c r="AH247" i="10"/>
  <c r="AD247" i="10"/>
  <c r="Z247" i="10"/>
  <c r="AA247" i="10"/>
  <c r="AI247" i="10"/>
  <c r="AQ247" i="10"/>
  <c r="AQ254" i="10"/>
  <c r="AM254" i="10"/>
  <c r="AI254" i="10"/>
  <c r="AE254" i="10"/>
  <c r="AA254" i="10"/>
  <c r="AP254" i="10"/>
  <c r="AL254" i="10"/>
  <c r="AH254" i="10"/>
  <c r="AD254" i="10"/>
  <c r="Z254" i="10"/>
  <c r="AO254" i="10"/>
  <c r="AK254" i="10"/>
  <c r="AG254" i="10"/>
  <c r="AC254" i="10"/>
  <c r="Y254" i="10"/>
  <c r="AN254" i="10"/>
  <c r="W242" i="10"/>
  <c r="W246" i="10"/>
  <c r="D6" i="10"/>
  <c r="AV160" i="10" l="1"/>
  <c r="AX160" i="10" s="1"/>
  <c r="AX162" i="10" s="1"/>
  <c r="G10" i="13"/>
  <c r="G9" i="13"/>
  <c r="G8" i="13"/>
  <c r="G7" i="13"/>
  <c r="G6" i="13"/>
  <c r="G5" i="13"/>
  <c r="G4" i="13"/>
  <c r="G3" i="13"/>
  <c r="F7" i="13" l="1"/>
  <c r="K6" i="13" l="1"/>
  <c r="D10" i="2" l="1"/>
  <c r="S9" i="1" l="1"/>
  <c r="F10" i="13" l="1"/>
  <c r="F9" i="13"/>
  <c r="F8" i="13"/>
  <c r="F6" i="13"/>
  <c r="F5" i="13"/>
  <c r="F4" i="13"/>
  <c r="F3" i="13"/>
  <c r="D10" i="13"/>
  <c r="D9" i="13"/>
  <c r="D8" i="13"/>
  <c r="D7" i="13"/>
  <c r="D6" i="13"/>
  <c r="D5" i="13"/>
  <c r="D4" i="13"/>
  <c r="D3" i="13"/>
  <c r="C10" i="13"/>
  <c r="C9" i="13"/>
  <c r="C8" i="13"/>
  <c r="C7" i="13"/>
  <c r="C6" i="13"/>
  <c r="C5" i="13"/>
  <c r="C4" i="13"/>
  <c r="C3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30" i="1" l="1"/>
  <c r="C27" i="1"/>
  <c r="C24" i="1"/>
  <c r="C21" i="1"/>
  <c r="C18" i="1"/>
  <c r="C15" i="1"/>
  <c r="C12" i="1"/>
  <c r="B4" i="13" s="1"/>
  <c r="C9" i="1"/>
  <c r="B3" i="13" s="1"/>
  <c r="BG259" i="2"/>
  <c r="BF259" i="2"/>
  <c r="BE259" i="2"/>
  <c r="AG259" i="2"/>
  <c r="B255" i="13" s="1"/>
  <c r="AG128" i="2"/>
  <c r="B254" i="13" s="1"/>
  <c r="AG127" i="2"/>
  <c r="B253" i="13" s="1"/>
  <c r="AG126" i="2"/>
  <c r="B252" i="13" s="1"/>
  <c r="AG125" i="2"/>
  <c r="B251" i="13" s="1"/>
  <c r="AG124" i="2"/>
  <c r="B250" i="13" s="1"/>
  <c r="AG123" i="2"/>
  <c r="B249" i="13" s="1"/>
  <c r="AG122" i="2"/>
  <c r="B248" i="13" s="1"/>
  <c r="AG121" i="2"/>
  <c r="B247" i="13" s="1"/>
  <c r="AG120" i="2"/>
  <c r="B246" i="13" s="1"/>
  <c r="AG119" i="2"/>
  <c r="B245" i="13" s="1"/>
  <c r="AG118" i="2"/>
  <c r="B244" i="13" s="1"/>
  <c r="AG117" i="2"/>
  <c r="B243" i="13" s="1"/>
  <c r="AG116" i="2"/>
  <c r="B242" i="13" s="1"/>
  <c r="AG115" i="2"/>
  <c r="B241" i="13" s="1"/>
  <c r="AG114" i="2"/>
  <c r="B240" i="13" s="1"/>
  <c r="AG113" i="2"/>
  <c r="B239" i="13" s="1"/>
  <c r="AG112" i="2"/>
  <c r="B238" i="13" s="1"/>
  <c r="AG111" i="2"/>
  <c r="B237" i="13" s="1"/>
  <c r="AG110" i="2"/>
  <c r="B236" i="13" s="1"/>
  <c r="AG109" i="2"/>
  <c r="B235" i="13" s="1"/>
  <c r="AG108" i="2"/>
  <c r="B234" i="13" s="1"/>
  <c r="AG107" i="2"/>
  <c r="B233" i="13" s="1"/>
  <c r="AG106" i="2"/>
  <c r="B232" i="13" s="1"/>
  <c r="AG105" i="2"/>
  <c r="B231" i="13" s="1"/>
  <c r="AG104" i="2"/>
  <c r="B230" i="13" s="1"/>
  <c r="AG103" i="2"/>
  <c r="B229" i="13" s="1"/>
  <c r="AG102" i="2"/>
  <c r="B228" i="13" s="1"/>
  <c r="AG101" i="2"/>
  <c r="B227" i="13" s="1"/>
  <c r="AG100" i="2"/>
  <c r="B226" i="13" s="1"/>
  <c r="AG99" i="2"/>
  <c r="B225" i="13" s="1"/>
  <c r="AG98" i="2"/>
  <c r="B224" i="13" s="1"/>
  <c r="AG97" i="2"/>
  <c r="B223" i="13" s="1"/>
  <c r="AG96" i="2"/>
  <c r="B222" i="13" s="1"/>
  <c r="AG95" i="2"/>
  <c r="B221" i="13" s="1"/>
  <c r="AG94" i="2"/>
  <c r="B220" i="13" s="1"/>
  <c r="AG93" i="2"/>
  <c r="B219" i="13" s="1"/>
  <c r="AG92" i="2"/>
  <c r="B218" i="13" s="1"/>
  <c r="AG91" i="2"/>
  <c r="B217" i="13" s="1"/>
  <c r="AG90" i="2"/>
  <c r="B216" i="13" s="1"/>
  <c r="AG89" i="2"/>
  <c r="B215" i="13" s="1"/>
  <c r="AG88" i="2"/>
  <c r="B214" i="13" s="1"/>
  <c r="AG87" i="2"/>
  <c r="B213" i="13" s="1"/>
  <c r="AG86" i="2"/>
  <c r="B212" i="13" s="1"/>
  <c r="AG85" i="2"/>
  <c r="B211" i="13" s="1"/>
  <c r="AG84" i="2"/>
  <c r="B210" i="13" s="1"/>
  <c r="AG83" i="2"/>
  <c r="B209" i="13" s="1"/>
  <c r="AG82" i="2"/>
  <c r="B208" i="13" s="1"/>
  <c r="AG81" i="2"/>
  <c r="B207" i="13" s="1"/>
  <c r="AG80" i="2"/>
  <c r="B206" i="13" s="1"/>
  <c r="AG79" i="2"/>
  <c r="B205" i="13" s="1"/>
  <c r="AG78" i="2"/>
  <c r="B204" i="13" s="1"/>
  <c r="AG77" i="2"/>
  <c r="B203" i="13" s="1"/>
  <c r="AG76" i="2"/>
  <c r="B202" i="13" s="1"/>
  <c r="AG75" i="2"/>
  <c r="B201" i="13" s="1"/>
  <c r="AG74" i="2"/>
  <c r="B200" i="13" s="1"/>
  <c r="AG73" i="2"/>
  <c r="B199" i="13" s="1"/>
  <c r="AG72" i="2"/>
  <c r="B198" i="13" s="1"/>
  <c r="AG71" i="2"/>
  <c r="B197" i="13" s="1"/>
  <c r="AG70" i="2"/>
  <c r="B196" i="13" s="1"/>
  <c r="AG69" i="2"/>
  <c r="B195" i="13" s="1"/>
  <c r="AG68" i="2"/>
  <c r="B194" i="13" s="1"/>
  <c r="AG67" i="2"/>
  <c r="B193" i="13" s="1"/>
  <c r="AG66" i="2"/>
  <c r="B192" i="13" s="1"/>
  <c r="AG65" i="2"/>
  <c r="B191" i="13" s="1"/>
  <c r="AG64" i="2"/>
  <c r="B190" i="13" s="1"/>
  <c r="AG63" i="2"/>
  <c r="B189" i="13" s="1"/>
  <c r="AG62" i="2"/>
  <c r="B188" i="13" s="1"/>
  <c r="AG61" i="2"/>
  <c r="B187" i="13" s="1"/>
  <c r="AG60" i="2"/>
  <c r="B186" i="13" s="1"/>
  <c r="AG59" i="2"/>
  <c r="B185" i="13" s="1"/>
  <c r="AG58" i="2"/>
  <c r="B184" i="13" s="1"/>
  <c r="AG57" i="2"/>
  <c r="B183" i="13" s="1"/>
  <c r="AG56" i="2"/>
  <c r="B182" i="13" s="1"/>
  <c r="AG55" i="2"/>
  <c r="B181" i="13" s="1"/>
  <c r="AG54" i="2"/>
  <c r="B180" i="13" s="1"/>
  <c r="AG53" i="2"/>
  <c r="B179" i="13" s="1"/>
  <c r="AG52" i="2"/>
  <c r="B178" i="13" s="1"/>
  <c r="AG51" i="2"/>
  <c r="B177" i="13" s="1"/>
  <c r="AG50" i="2"/>
  <c r="B176" i="13" s="1"/>
  <c r="AG49" i="2"/>
  <c r="B175" i="13" s="1"/>
  <c r="AG48" i="2"/>
  <c r="B174" i="13" s="1"/>
  <c r="AG47" i="2"/>
  <c r="B173" i="13" s="1"/>
  <c r="AG46" i="2"/>
  <c r="B172" i="13" s="1"/>
  <c r="AG45" i="2"/>
  <c r="B171" i="13" s="1"/>
  <c r="AG44" i="2"/>
  <c r="B170" i="13" s="1"/>
  <c r="AG43" i="2"/>
  <c r="B169" i="13" s="1"/>
  <c r="AG42" i="2"/>
  <c r="B168" i="13" s="1"/>
  <c r="AG41" i="2"/>
  <c r="B167" i="13" s="1"/>
  <c r="AG40" i="2"/>
  <c r="B166" i="13" s="1"/>
  <c r="AG39" i="2"/>
  <c r="B165" i="13" s="1"/>
  <c r="AG38" i="2"/>
  <c r="B164" i="13" s="1"/>
  <c r="AG37" i="2"/>
  <c r="B163" i="13" s="1"/>
  <c r="AG36" i="2"/>
  <c r="B162" i="13" s="1"/>
  <c r="AG35" i="2"/>
  <c r="B161" i="13" s="1"/>
  <c r="AG34" i="2"/>
  <c r="B160" i="13" s="1"/>
  <c r="AG33" i="2"/>
  <c r="B159" i="13" s="1"/>
  <c r="AG32" i="2"/>
  <c r="B158" i="13" s="1"/>
  <c r="AG31" i="2"/>
  <c r="B157" i="13" s="1"/>
  <c r="AG30" i="2"/>
  <c r="B156" i="13" s="1"/>
  <c r="AG29" i="2"/>
  <c r="B155" i="13" s="1"/>
  <c r="AG28" i="2"/>
  <c r="B154" i="13" s="1"/>
  <c r="AG27" i="2"/>
  <c r="B153" i="13" s="1"/>
  <c r="AG26" i="2"/>
  <c r="B152" i="13" s="1"/>
  <c r="AG25" i="2"/>
  <c r="B151" i="13" s="1"/>
  <c r="AG24" i="2"/>
  <c r="B150" i="13" s="1"/>
  <c r="AG23" i="2"/>
  <c r="B149" i="13" s="1"/>
  <c r="AG22" i="2"/>
  <c r="B148" i="13" s="1"/>
  <c r="AG21" i="2"/>
  <c r="B147" i="13" s="1"/>
  <c r="AG20" i="2"/>
  <c r="B146" i="13" s="1"/>
  <c r="AG19" i="2"/>
  <c r="B145" i="13" s="1"/>
  <c r="AG18" i="2"/>
  <c r="B144" i="13" s="1"/>
  <c r="AG17" i="2"/>
  <c r="B143" i="13" s="1"/>
  <c r="AG16" i="2"/>
  <c r="B142" i="13" s="1"/>
  <c r="AG15" i="2"/>
  <c r="B141" i="13" s="1"/>
  <c r="AG14" i="2"/>
  <c r="B140" i="13" s="1"/>
  <c r="AG13" i="2"/>
  <c r="B139" i="13" s="1"/>
  <c r="AG12" i="2"/>
  <c r="B138" i="13" s="1"/>
  <c r="D16" i="2"/>
  <c r="B22" i="13" s="1"/>
  <c r="D15" i="2"/>
  <c r="B21" i="13" s="1"/>
  <c r="R255" i="10" l="1"/>
  <c r="AL255" i="10" s="1"/>
  <c r="P255" i="10"/>
  <c r="H255" i="10"/>
  <c r="R124" i="10"/>
  <c r="P124" i="10"/>
  <c r="H124" i="10"/>
  <c r="I124" i="10"/>
  <c r="R123" i="10"/>
  <c r="AL123" i="10" s="1"/>
  <c r="P123" i="10"/>
  <c r="H123" i="10"/>
  <c r="I123" i="10"/>
  <c r="R122" i="10"/>
  <c r="AK122" i="10" s="1"/>
  <c r="P122" i="10"/>
  <c r="H122" i="10"/>
  <c r="I122" i="10"/>
  <c r="R121" i="10"/>
  <c r="AI121" i="10" s="1"/>
  <c r="P121" i="10"/>
  <c r="H121" i="10"/>
  <c r="I121" i="10"/>
  <c r="R120" i="10"/>
  <c r="AF120" i="10" s="1"/>
  <c r="P120" i="10"/>
  <c r="H120" i="10"/>
  <c r="I120" i="10"/>
  <c r="R119" i="10"/>
  <c r="P119" i="10"/>
  <c r="H119" i="10"/>
  <c r="I119" i="10"/>
  <c r="R118" i="10"/>
  <c r="AK118" i="10" s="1"/>
  <c r="P118" i="10"/>
  <c r="H118" i="10"/>
  <c r="I118" i="10"/>
  <c r="R117" i="10"/>
  <c r="AK117" i="10" s="1"/>
  <c r="P117" i="10"/>
  <c r="H117" i="10"/>
  <c r="R116" i="10"/>
  <c r="AB116" i="10" s="1"/>
  <c r="P116" i="10"/>
  <c r="H116" i="10"/>
  <c r="R115" i="10"/>
  <c r="AQ115" i="10" s="1"/>
  <c r="P115" i="10"/>
  <c r="H115" i="10"/>
  <c r="I115" i="10"/>
  <c r="R114" i="10"/>
  <c r="AF114" i="10" s="1"/>
  <c r="P114" i="10"/>
  <c r="H114" i="10"/>
  <c r="I114" i="10"/>
  <c r="R113" i="10"/>
  <c r="AI113" i="10" s="1"/>
  <c r="P113" i="10"/>
  <c r="H113" i="10"/>
  <c r="I113" i="10"/>
  <c r="R112" i="10"/>
  <c r="AM112" i="10" s="1"/>
  <c r="P112" i="10"/>
  <c r="H112" i="10"/>
  <c r="I112" i="10"/>
  <c r="R111" i="10"/>
  <c r="AL111" i="10" s="1"/>
  <c r="P111" i="10"/>
  <c r="H111" i="10"/>
  <c r="I111" i="10"/>
  <c r="R110" i="10"/>
  <c r="AP110" i="10" s="1"/>
  <c r="P110" i="10"/>
  <c r="H110" i="10"/>
  <c r="I110" i="10"/>
  <c r="R109" i="10"/>
  <c r="AN109" i="10" s="1"/>
  <c r="P109" i="10"/>
  <c r="H109" i="10"/>
  <c r="I109" i="10"/>
  <c r="R108" i="10"/>
  <c r="P108" i="10"/>
  <c r="H108" i="10"/>
  <c r="I108" i="10"/>
  <c r="R107" i="10"/>
  <c r="AN107" i="10" s="1"/>
  <c r="P107" i="10"/>
  <c r="H107" i="10"/>
  <c r="I107" i="10"/>
  <c r="R106" i="10"/>
  <c r="AQ106" i="10" s="1"/>
  <c r="P106" i="10"/>
  <c r="H106" i="10"/>
  <c r="R105" i="10"/>
  <c r="AO105" i="10" s="1"/>
  <c r="P105" i="10"/>
  <c r="H105" i="10"/>
  <c r="I105" i="10"/>
  <c r="R104" i="10"/>
  <c r="AQ104" i="10" s="1"/>
  <c r="P104" i="10"/>
  <c r="H104" i="10"/>
  <c r="I104" i="10"/>
  <c r="R103" i="10"/>
  <c r="AI103" i="10" s="1"/>
  <c r="P103" i="10"/>
  <c r="H103" i="10"/>
  <c r="I103" i="10"/>
  <c r="R102" i="10"/>
  <c r="AQ102" i="10" s="1"/>
  <c r="P102" i="10"/>
  <c r="H102" i="10"/>
  <c r="I102" i="10"/>
  <c r="R101" i="10"/>
  <c r="AN101" i="10" s="1"/>
  <c r="P101" i="10"/>
  <c r="H101" i="10"/>
  <c r="R100" i="10"/>
  <c r="AM100" i="10" s="1"/>
  <c r="S100" i="10"/>
  <c r="P100" i="10"/>
  <c r="H100" i="10"/>
  <c r="I100" i="10"/>
  <c r="R99" i="10"/>
  <c r="AP99" i="10" s="1"/>
  <c r="Q99" i="10"/>
  <c r="X99" i="10" s="1"/>
  <c r="P99" i="10"/>
  <c r="H99" i="10"/>
  <c r="R98" i="10"/>
  <c r="AQ98" i="10" s="1"/>
  <c r="S98" i="10"/>
  <c r="P98" i="10"/>
  <c r="H98" i="10"/>
  <c r="I98" i="10"/>
  <c r="R97" i="10"/>
  <c r="S97" i="10"/>
  <c r="P97" i="10"/>
  <c r="H97" i="10"/>
  <c r="R96" i="10"/>
  <c r="AE96" i="10" s="1"/>
  <c r="S96" i="10"/>
  <c r="P96" i="10"/>
  <c r="H96" i="10"/>
  <c r="I96" i="10"/>
  <c r="R95" i="10"/>
  <c r="AN95" i="10" s="1"/>
  <c r="S95" i="10"/>
  <c r="P95" i="10"/>
  <c r="H95" i="10"/>
  <c r="R94" i="10"/>
  <c r="AG94" i="10" s="1"/>
  <c r="S94" i="10"/>
  <c r="P94" i="10"/>
  <c r="H94" i="10"/>
  <c r="I94" i="10"/>
  <c r="R93" i="10"/>
  <c r="AE93" i="10" s="1"/>
  <c r="S93" i="10"/>
  <c r="P93" i="10"/>
  <c r="H93" i="10"/>
  <c r="R92" i="10"/>
  <c r="AE92" i="10" s="1"/>
  <c r="S92" i="10"/>
  <c r="P92" i="10"/>
  <c r="H92" i="10"/>
  <c r="I92" i="10"/>
  <c r="R91" i="10"/>
  <c r="AG91" i="10" s="1"/>
  <c r="Q91" i="10"/>
  <c r="X91" i="10" s="1"/>
  <c r="P91" i="10"/>
  <c r="H91" i="10"/>
  <c r="R90" i="10"/>
  <c r="S90" i="10"/>
  <c r="P90" i="10"/>
  <c r="H90" i="10"/>
  <c r="I90" i="10"/>
  <c r="R89" i="10"/>
  <c r="AB89" i="10" s="1"/>
  <c r="S89" i="10"/>
  <c r="P89" i="10"/>
  <c r="H89" i="10"/>
  <c r="R88" i="10"/>
  <c r="S88" i="10"/>
  <c r="P88" i="10"/>
  <c r="H88" i="10"/>
  <c r="I88" i="10"/>
  <c r="R87" i="10"/>
  <c r="AO87" i="10" s="1"/>
  <c r="S87" i="10"/>
  <c r="P87" i="10"/>
  <c r="H87" i="10"/>
  <c r="R86" i="10"/>
  <c r="AO86" i="10" s="1"/>
  <c r="S86" i="10"/>
  <c r="P86" i="10"/>
  <c r="H86" i="10"/>
  <c r="I86" i="10"/>
  <c r="D116" i="2"/>
  <c r="B122" i="13" s="1"/>
  <c r="D117" i="2"/>
  <c r="B123" i="13" s="1"/>
  <c r="D118" i="2"/>
  <c r="B124" i="13" s="1"/>
  <c r="D119" i="2"/>
  <c r="B125" i="13" s="1"/>
  <c r="D120" i="2"/>
  <c r="B126" i="13" s="1"/>
  <c r="D121" i="2"/>
  <c r="B127" i="13" s="1"/>
  <c r="D122" i="2"/>
  <c r="B128" i="13" s="1"/>
  <c r="D123" i="2"/>
  <c r="B129" i="13" s="1"/>
  <c r="D124" i="2"/>
  <c r="B130" i="13" s="1"/>
  <c r="D125" i="2"/>
  <c r="B131" i="13" s="1"/>
  <c r="D126" i="2"/>
  <c r="B132" i="13" s="1"/>
  <c r="D127" i="2"/>
  <c r="B133" i="13" s="1"/>
  <c r="D128" i="2"/>
  <c r="B134" i="13" s="1"/>
  <c r="D259" i="2"/>
  <c r="B135" i="13" s="1"/>
  <c r="D110" i="2"/>
  <c r="B116" i="13" s="1"/>
  <c r="D111" i="2"/>
  <c r="B117" i="13" s="1"/>
  <c r="D112" i="2"/>
  <c r="B118" i="13" s="1"/>
  <c r="D113" i="2"/>
  <c r="B119" i="13" s="1"/>
  <c r="D114" i="2"/>
  <c r="B120" i="13" s="1"/>
  <c r="D115" i="2"/>
  <c r="B121" i="13" s="1"/>
  <c r="Q97" i="10" l="1"/>
  <c r="X97" i="10" s="1"/>
  <c r="AB86" i="10"/>
  <c r="Y87" i="10"/>
  <c r="AJ89" i="10"/>
  <c r="AH91" i="10"/>
  <c r="AM92" i="10"/>
  <c r="Z95" i="10"/>
  <c r="AH95" i="10"/>
  <c r="AP95" i="10"/>
  <c r="AF98" i="10"/>
  <c r="AN98" i="10"/>
  <c r="AG99" i="10"/>
  <c r="AE100" i="10"/>
  <c r="AF101" i="10"/>
  <c r="Y102" i="10"/>
  <c r="AG102" i="10"/>
  <c r="AO102" i="10"/>
  <c r="AF104" i="10"/>
  <c r="AD105" i="10"/>
  <c r="AG106" i="10"/>
  <c r="AD107" i="10"/>
  <c r="AP107" i="10"/>
  <c r="Z110" i="10"/>
  <c r="AK111" i="10"/>
  <c r="AC113" i="10"/>
  <c r="AL114" i="10"/>
  <c r="AI115" i="10"/>
  <c r="AD116" i="10"/>
  <c r="Z118" i="10"/>
  <c r="AN118" i="10"/>
  <c r="AH120" i="10"/>
  <c r="AE123" i="10"/>
  <c r="Q98" i="10"/>
  <c r="X98" i="10" s="1"/>
  <c r="AG86" i="10"/>
  <c r="AG87" i="10"/>
  <c r="Y91" i="10"/>
  <c r="AO91" i="10"/>
  <c r="AB93" i="10"/>
  <c r="AC95" i="10"/>
  <c r="AK95" i="10"/>
  <c r="Y98" i="10"/>
  <c r="AG98" i="10"/>
  <c r="AO98" i="10"/>
  <c r="AH99" i="10"/>
  <c r="AJ101" i="10"/>
  <c r="AB102" i="10"/>
  <c r="AJ102" i="10"/>
  <c r="Y103" i="10"/>
  <c r="AG104" i="10"/>
  <c r="AL106" i="10"/>
  <c r="AE107" i="10"/>
  <c r="Y109" i="10"/>
  <c r="AB110" i="10"/>
  <c r="AF112" i="10"/>
  <c r="AQ113" i="10"/>
  <c r="Z115" i="10"/>
  <c r="AO115" i="10"/>
  <c r="AL116" i="10"/>
  <c r="AB118" i="10"/>
  <c r="AP118" i="10"/>
  <c r="AM120" i="10"/>
  <c r="AI123" i="10"/>
  <c r="AJ86" i="10"/>
  <c r="Z91" i="10"/>
  <c r="AP91" i="10"/>
  <c r="AJ93" i="10"/>
  <c r="AD95" i="10"/>
  <c r="AL95" i="10"/>
  <c r="AB98" i="10"/>
  <c r="AJ98" i="10"/>
  <c r="Y99" i="10"/>
  <c r="AO99" i="10"/>
  <c r="AB101" i="10"/>
  <c r="AM101" i="10"/>
  <c r="AC102" i="10"/>
  <c r="AK102" i="10"/>
  <c r="AM104" i="10"/>
  <c r="AA106" i="10"/>
  <c r="AM106" i="10"/>
  <c r="AI107" i="10"/>
  <c r="AE109" i="10"/>
  <c r="AN110" i="10"/>
  <c r="AH112" i="10"/>
  <c r="AC114" i="10"/>
  <c r="AA115" i="10"/>
  <c r="AP115" i="10"/>
  <c r="AQ116" i="10"/>
  <c r="AG118" i="10"/>
  <c r="AA120" i="10"/>
  <c r="AN120" i="10"/>
  <c r="AQ123" i="10"/>
  <c r="Y86" i="10"/>
  <c r="Y95" i="10"/>
  <c r="AG95" i="10"/>
  <c r="AO95" i="10"/>
  <c r="AC98" i="10"/>
  <c r="AK98" i="10"/>
  <c r="Z99" i="10"/>
  <c r="AE101" i="10"/>
  <c r="AF102" i="10"/>
  <c r="AN102" i="10"/>
  <c r="AB104" i="10"/>
  <c r="AC106" i="10"/>
  <c r="AG115" i="10"/>
  <c r="AH118" i="10"/>
  <c r="AJ121" i="10"/>
  <c r="Z255" i="10"/>
  <c r="F118" i="10"/>
  <c r="F110" i="10"/>
  <c r="F111" i="10"/>
  <c r="F123" i="10"/>
  <c r="F115" i="10"/>
  <c r="G114" i="10"/>
  <c r="G116" i="10"/>
  <c r="I116" i="10" s="1"/>
  <c r="V110" i="10"/>
  <c r="G108" i="10"/>
  <c r="G110" i="10"/>
  <c r="G117" i="10"/>
  <c r="G106" i="10"/>
  <c r="G124" i="10"/>
  <c r="G255" i="10"/>
  <c r="W110" i="10"/>
  <c r="W115" i="10"/>
  <c r="G120" i="10"/>
  <c r="V111" i="10"/>
  <c r="V123" i="10"/>
  <c r="AA121" i="10"/>
  <c r="AO121" i="10"/>
  <c r="AC121" i="10"/>
  <c r="AQ121" i="10"/>
  <c r="AP108" i="10"/>
  <c r="AL108" i="10"/>
  <c r="AH108" i="10"/>
  <c r="AD108" i="10"/>
  <c r="Z108" i="10"/>
  <c r="AO108" i="10"/>
  <c r="AJ108" i="10"/>
  <c r="AE108" i="10"/>
  <c r="Y108" i="10"/>
  <c r="AN108" i="10"/>
  <c r="AI108" i="10"/>
  <c r="AC108" i="10"/>
  <c r="AQ108" i="10"/>
  <c r="AF108" i="10"/>
  <c r="AM108" i="10"/>
  <c r="AB108" i="10"/>
  <c r="AA108" i="10"/>
  <c r="AK108" i="10"/>
  <c r="AG108" i="10"/>
  <c r="AO88" i="10"/>
  <c r="AK88" i="10"/>
  <c r="AG88" i="10"/>
  <c r="AC88" i="10"/>
  <c r="Y88" i="10"/>
  <c r="AN88" i="10"/>
  <c r="AJ88" i="10"/>
  <c r="AF88" i="10"/>
  <c r="AB88" i="10"/>
  <c r="AL88" i="10"/>
  <c r="AD88" i="10"/>
  <c r="AQ88" i="10"/>
  <c r="AI88" i="10"/>
  <c r="AA88" i="10"/>
  <c r="AH88" i="10"/>
  <c r="AM88" i="10"/>
  <c r="AE88" i="10"/>
  <c r="AP88" i="10"/>
  <c r="Z88" i="10"/>
  <c r="AQ90" i="10"/>
  <c r="AM90" i="10"/>
  <c r="AI90" i="10"/>
  <c r="AE90" i="10"/>
  <c r="AA90" i="10"/>
  <c r="AP90" i="10"/>
  <c r="AL90" i="10"/>
  <c r="AH90" i="10"/>
  <c r="AD90" i="10"/>
  <c r="Z90" i="10"/>
  <c r="AP97" i="10"/>
  <c r="AL97" i="10"/>
  <c r="AH97" i="10"/>
  <c r="AD97" i="10"/>
  <c r="Z97" i="10"/>
  <c r="AO97" i="10"/>
  <c r="AK97" i="10"/>
  <c r="AG97" i="10"/>
  <c r="AC97" i="10"/>
  <c r="Y97" i="10"/>
  <c r="AG90" i="10"/>
  <c r="AO90" i="10"/>
  <c r="AB97" i="10"/>
  <c r="AP89" i="10"/>
  <c r="AL89" i="10"/>
  <c r="AH89" i="10"/>
  <c r="AD89" i="10"/>
  <c r="Z89" i="10"/>
  <c r="AO89" i="10"/>
  <c r="AK89" i="10"/>
  <c r="AG89" i="10"/>
  <c r="AC89" i="10"/>
  <c r="Y89" i="10"/>
  <c r="AO92" i="10"/>
  <c r="AK92" i="10"/>
  <c r="AG92" i="10"/>
  <c r="AC92" i="10"/>
  <c r="Y92" i="10"/>
  <c r="AN92" i="10"/>
  <c r="AJ92" i="10"/>
  <c r="AF92" i="10"/>
  <c r="AB92" i="10"/>
  <c r="AO103" i="10"/>
  <c r="AK103" i="10"/>
  <c r="AG103" i="10"/>
  <c r="AC103" i="10"/>
  <c r="AM103" i="10"/>
  <c r="AH103" i="10"/>
  <c r="AB103" i="10"/>
  <c r="AQ103" i="10"/>
  <c r="AL103" i="10"/>
  <c r="AF103" i="10"/>
  <c r="AA103" i="10"/>
  <c r="AQ94" i="10"/>
  <c r="AM94" i="10"/>
  <c r="AI94" i="10"/>
  <c r="AE94" i="10"/>
  <c r="AA94" i="10"/>
  <c r="AP94" i="10"/>
  <c r="AL94" i="10"/>
  <c r="AH94" i="10"/>
  <c r="AD94" i="10"/>
  <c r="Z94" i="10"/>
  <c r="AO96" i="10"/>
  <c r="AK96" i="10"/>
  <c r="AG96" i="10"/>
  <c r="AC96" i="10"/>
  <c r="Y96" i="10"/>
  <c r="AN96" i="10"/>
  <c r="AJ96" i="10"/>
  <c r="AF96" i="10"/>
  <c r="AB96" i="10"/>
  <c r="AP124" i="10"/>
  <c r="AL124" i="10"/>
  <c r="AH124" i="10"/>
  <c r="AD124" i="10"/>
  <c r="Z124" i="10"/>
  <c r="AO124" i="10"/>
  <c r="AK124" i="10"/>
  <c r="AG124" i="10"/>
  <c r="AC124" i="10"/>
  <c r="Y124" i="10"/>
  <c r="AM124" i="10"/>
  <c r="AE124" i="10"/>
  <c r="AQ124" i="10"/>
  <c r="AF124" i="10"/>
  <c r="AN124" i="10"/>
  <c r="AB124" i="10"/>
  <c r="AJ124" i="10"/>
  <c r="AA124" i="10"/>
  <c r="AO94" i="10"/>
  <c r="AM96" i="10"/>
  <c r="AJ97" i="10"/>
  <c r="AN87" i="10"/>
  <c r="AJ87" i="10"/>
  <c r="AF87" i="10"/>
  <c r="AB87" i="10"/>
  <c r="AQ87" i="10"/>
  <c r="AM87" i="10"/>
  <c r="AI87" i="10"/>
  <c r="AE87" i="10"/>
  <c r="AA87" i="10"/>
  <c r="AO100" i="10"/>
  <c r="AK100" i="10"/>
  <c r="AG100" i="10"/>
  <c r="AC100" i="10"/>
  <c r="Y100" i="10"/>
  <c r="AN100" i="10"/>
  <c r="AJ100" i="10"/>
  <c r="AF100" i="10"/>
  <c r="AB100" i="10"/>
  <c r="AH87" i="10"/>
  <c r="AM89" i="10"/>
  <c r="AJ90" i="10"/>
  <c r="AH92" i="10"/>
  <c r="AB94" i="10"/>
  <c r="AJ94" i="10"/>
  <c r="AP96" i="10"/>
  <c r="AM97" i="10"/>
  <c r="AH100" i="10"/>
  <c r="Z103" i="10"/>
  <c r="AI124" i="10"/>
  <c r="AF97" i="10"/>
  <c r="AN119" i="10"/>
  <c r="AJ119" i="10"/>
  <c r="AF119" i="10"/>
  <c r="AB119" i="10"/>
  <c r="AM119" i="10"/>
  <c r="AH119" i="10"/>
  <c r="AC119" i="10"/>
  <c r="AP119" i="10"/>
  <c r="AI119" i="10"/>
  <c r="AA119" i="10"/>
  <c r="AO119" i="10"/>
  <c r="AG119" i="10"/>
  <c r="Z119" i="10"/>
  <c r="AL119" i="10"/>
  <c r="AE119" i="10"/>
  <c r="Y119" i="10"/>
  <c r="AN122" i="10"/>
  <c r="AQ122" i="10"/>
  <c r="AM122" i="10"/>
  <c r="AI122" i="10"/>
  <c r="AE122" i="10"/>
  <c r="AA122" i="10"/>
  <c r="AP122" i="10"/>
  <c r="AJ122" i="10"/>
  <c r="AD122" i="10"/>
  <c r="Y122" i="10"/>
  <c r="AH122" i="10"/>
  <c r="AB122" i="10"/>
  <c r="AO122" i="10"/>
  <c r="AG122" i="10"/>
  <c r="Z122" i="10"/>
  <c r="AL122" i="10"/>
  <c r="AF122" i="10"/>
  <c r="Y90" i="10"/>
  <c r="Y94" i="10"/>
  <c r="AP93" i="10"/>
  <c r="AL93" i="10"/>
  <c r="AH93" i="10"/>
  <c r="AD93" i="10"/>
  <c r="Z93" i="10"/>
  <c r="AO93" i="10"/>
  <c r="AK93" i="10"/>
  <c r="AG93" i="10"/>
  <c r="AC93" i="10"/>
  <c r="Y93" i="10"/>
  <c r="AQ105" i="10"/>
  <c r="AM105" i="10"/>
  <c r="AI105" i="10"/>
  <c r="AE105" i="10"/>
  <c r="AA105" i="10"/>
  <c r="AL105" i="10"/>
  <c r="AG105" i="10"/>
  <c r="AB105" i="10"/>
  <c r="AP105" i="10"/>
  <c r="AK105" i="10"/>
  <c r="AF105" i="10"/>
  <c r="Z105" i="10"/>
  <c r="AN111" i="10"/>
  <c r="AJ111" i="10"/>
  <c r="AF111" i="10"/>
  <c r="AB111" i="10"/>
  <c r="AM111" i="10"/>
  <c r="AH111" i="10"/>
  <c r="AC111" i="10"/>
  <c r="AP111" i="10"/>
  <c r="AI111" i="10"/>
  <c r="AA111" i="10"/>
  <c r="AO111" i="10"/>
  <c r="AG111" i="10"/>
  <c r="Z111" i="10"/>
  <c r="AP113" i="10"/>
  <c r="AL113" i="10"/>
  <c r="AH113" i="10"/>
  <c r="AD113" i="10"/>
  <c r="Z113" i="10"/>
  <c r="AM113" i="10"/>
  <c r="AG113" i="10"/>
  <c r="AB113" i="10"/>
  <c r="AN113" i="10"/>
  <c r="AF113" i="10"/>
  <c r="Y113" i="10"/>
  <c r="AK113" i="10"/>
  <c r="AE113" i="10"/>
  <c r="Z87" i="10"/>
  <c r="AP87" i="10"/>
  <c r="AE89" i="10"/>
  <c r="AB90" i="10"/>
  <c r="Z92" i="10"/>
  <c r="AP92" i="10"/>
  <c r="AM93" i="10"/>
  <c r="Z96" i="10"/>
  <c r="AH96" i="10"/>
  <c r="AE97" i="10"/>
  <c r="Z100" i="10"/>
  <c r="AP100" i="10"/>
  <c r="AJ103" i="10"/>
  <c r="AH105" i="10"/>
  <c r="Y111" i="10"/>
  <c r="AD119" i="10"/>
  <c r="AC122" i="10"/>
  <c r="AQ86" i="10"/>
  <c r="AM86" i="10"/>
  <c r="AI86" i="10"/>
  <c r="AE86" i="10"/>
  <c r="AA86" i="10"/>
  <c r="AP86" i="10"/>
  <c r="AL86" i="10"/>
  <c r="AH86" i="10"/>
  <c r="AD86" i="10"/>
  <c r="Z86" i="10"/>
  <c r="AN91" i="10"/>
  <c r="AJ91" i="10"/>
  <c r="AF91" i="10"/>
  <c r="AB91" i="10"/>
  <c r="AQ91" i="10"/>
  <c r="AM91" i="10"/>
  <c r="AI91" i="10"/>
  <c r="AE91" i="10"/>
  <c r="AA91" i="10"/>
  <c r="Q92" i="10"/>
  <c r="X92" i="10" s="1"/>
  <c r="Q93" i="10"/>
  <c r="X93" i="10" s="1"/>
  <c r="AN99" i="10"/>
  <c r="AJ99" i="10"/>
  <c r="AF99" i="10"/>
  <c r="AB99" i="10"/>
  <c r="AQ99" i="10"/>
  <c r="AM99" i="10"/>
  <c r="AI99" i="10"/>
  <c r="AE99" i="10"/>
  <c r="AA99" i="10"/>
  <c r="AP109" i="10"/>
  <c r="AL109" i="10"/>
  <c r="AH109" i="10"/>
  <c r="AD109" i="10"/>
  <c r="Z109" i="10"/>
  <c r="AM109" i="10"/>
  <c r="AG109" i="10"/>
  <c r="AB109" i="10"/>
  <c r="AQ109" i="10"/>
  <c r="AJ109" i="10"/>
  <c r="AC109" i="10"/>
  <c r="AO109" i="10"/>
  <c r="AI109" i="10"/>
  <c r="AA109" i="10"/>
  <c r="AQ110" i="10"/>
  <c r="AM110" i="10"/>
  <c r="AI110" i="10"/>
  <c r="AE110" i="10"/>
  <c r="AA110" i="10"/>
  <c r="AO110" i="10"/>
  <c r="AJ110" i="10"/>
  <c r="AD110" i="10"/>
  <c r="Y110" i="10"/>
  <c r="AL110" i="10"/>
  <c r="AF110" i="10"/>
  <c r="AK110" i="10"/>
  <c r="AC110" i="10"/>
  <c r="AP117" i="10"/>
  <c r="AL117" i="10"/>
  <c r="AH117" i="10"/>
  <c r="AD117" i="10"/>
  <c r="Z117" i="10"/>
  <c r="AM117" i="10"/>
  <c r="AG117" i="10"/>
  <c r="AB117" i="10"/>
  <c r="AQ117" i="10"/>
  <c r="AJ117" i="10"/>
  <c r="AC117" i="10"/>
  <c r="AO117" i="10"/>
  <c r="AI117" i="10"/>
  <c r="AA117" i="10"/>
  <c r="AN117" i="10"/>
  <c r="AF117" i="10"/>
  <c r="AC86" i="10"/>
  <c r="AK86" i="10"/>
  <c r="AC87" i="10"/>
  <c r="AK87" i="10"/>
  <c r="AF89" i="10"/>
  <c r="AN89" i="10"/>
  <c r="AC90" i="10"/>
  <c r="AK90" i="10"/>
  <c r="AC91" i="10"/>
  <c r="AK91" i="10"/>
  <c r="AA92" i="10"/>
  <c r="AI92" i="10"/>
  <c r="AQ92" i="10"/>
  <c r="AF93" i="10"/>
  <c r="AN93" i="10"/>
  <c r="AC94" i="10"/>
  <c r="AK94" i="10"/>
  <c r="AA96" i="10"/>
  <c r="AI96" i="10"/>
  <c r="AQ96" i="10"/>
  <c r="AN97" i="10"/>
  <c r="AC99" i="10"/>
  <c r="AK99" i="10"/>
  <c r="AA100" i="10"/>
  <c r="AI100" i="10"/>
  <c r="AQ100" i="10"/>
  <c r="AD103" i="10"/>
  <c r="AN103" i="10"/>
  <c r="Y105" i="10"/>
  <c r="AJ105" i="10"/>
  <c r="AF109" i="10"/>
  <c r="AG110" i="10"/>
  <c r="AD111" i="10"/>
  <c r="AQ111" i="10"/>
  <c r="AJ113" i="10"/>
  <c r="Y117" i="10"/>
  <c r="AK119" i="10"/>
  <c r="AP101" i="10"/>
  <c r="AL101" i="10"/>
  <c r="AH101" i="10"/>
  <c r="AD101" i="10"/>
  <c r="Z101" i="10"/>
  <c r="AO101" i="10"/>
  <c r="AK101" i="10"/>
  <c r="AG101" i="10"/>
  <c r="AC101" i="10"/>
  <c r="Y101" i="10"/>
  <c r="AP104" i="10"/>
  <c r="AL104" i="10"/>
  <c r="AH104" i="10"/>
  <c r="AD104" i="10"/>
  <c r="Z104" i="10"/>
  <c r="AO104" i="10"/>
  <c r="AJ104" i="10"/>
  <c r="AE104" i="10"/>
  <c r="Y104" i="10"/>
  <c r="AN104" i="10"/>
  <c r="AI104" i="10"/>
  <c r="AC104" i="10"/>
  <c r="AN106" i="10"/>
  <c r="AJ106" i="10"/>
  <c r="AF106" i="10"/>
  <c r="AB106" i="10"/>
  <c r="AP106" i="10"/>
  <c r="AK106" i="10"/>
  <c r="AE106" i="10"/>
  <c r="Z106" i="10"/>
  <c r="AO106" i="10"/>
  <c r="AI106" i="10"/>
  <c r="AD106" i="10"/>
  <c r="Y106" i="10"/>
  <c r="AO107" i="10"/>
  <c r="AK107" i="10"/>
  <c r="AG107" i="10"/>
  <c r="AC107" i="10"/>
  <c r="Y107" i="10"/>
  <c r="AM107" i="10"/>
  <c r="AH107" i="10"/>
  <c r="AB107" i="10"/>
  <c r="AQ107" i="10"/>
  <c r="AL107" i="10"/>
  <c r="AF107" i="10"/>
  <c r="AA107" i="10"/>
  <c r="AO112" i="10"/>
  <c r="AK112" i="10"/>
  <c r="AG112" i="10"/>
  <c r="AC112" i="10"/>
  <c r="Y112" i="10"/>
  <c r="AP112" i="10"/>
  <c r="AJ112" i="10"/>
  <c r="AE112" i="10"/>
  <c r="Z112" i="10"/>
  <c r="AL112" i="10"/>
  <c r="AD112" i="10"/>
  <c r="AQ112" i="10"/>
  <c r="AI112" i="10"/>
  <c r="AB112" i="10"/>
  <c r="AQ114" i="10"/>
  <c r="AM114" i="10"/>
  <c r="AI114" i="10"/>
  <c r="AE114" i="10"/>
  <c r="AA114" i="10"/>
  <c r="AO114" i="10"/>
  <c r="AJ114" i="10"/>
  <c r="AD114" i="10"/>
  <c r="Y114" i="10"/>
  <c r="AP114" i="10"/>
  <c r="AH114" i="10"/>
  <c r="AB114" i="10"/>
  <c r="AN114" i="10"/>
  <c r="AG114" i="10"/>
  <c r="Z114" i="10"/>
  <c r="AO116" i="10"/>
  <c r="AK116" i="10"/>
  <c r="AG116" i="10"/>
  <c r="AC116" i="10"/>
  <c r="Y116" i="10"/>
  <c r="AP116" i="10"/>
  <c r="AJ116" i="10"/>
  <c r="AE116" i="10"/>
  <c r="Z116" i="10"/>
  <c r="AN116" i="10"/>
  <c r="AH116" i="10"/>
  <c r="AA116" i="10"/>
  <c r="AM116" i="10"/>
  <c r="AF116" i="10"/>
  <c r="AN255" i="10"/>
  <c r="AJ255" i="10"/>
  <c r="AF255" i="10"/>
  <c r="AB255" i="10"/>
  <c r="AQ255" i="10"/>
  <c r="AM255" i="10"/>
  <c r="AI255" i="10"/>
  <c r="AE255" i="10"/>
  <c r="AA255" i="10"/>
  <c r="AK255" i="10"/>
  <c r="AC255" i="10"/>
  <c r="AH255" i="10"/>
  <c r="Y255" i="10"/>
  <c r="AP255" i="10"/>
  <c r="AG255" i="10"/>
  <c r="AO255" i="10"/>
  <c r="AD255" i="10"/>
  <c r="AF86" i="10"/>
  <c r="AN86" i="10"/>
  <c r="AD87" i="10"/>
  <c r="AL87" i="10"/>
  <c r="AA89" i="10"/>
  <c r="AI89" i="10"/>
  <c r="AQ89" i="10"/>
  <c r="AF90" i="10"/>
  <c r="AN90" i="10"/>
  <c r="AD91" i="10"/>
  <c r="AL91" i="10"/>
  <c r="AD92" i="10"/>
  <c r="AL92" i="10"/>
  <c r="AA93" i="10"/>
  <c r="AI93" i="10"/>
  <c r="AQ93" i="10"/>
  <c r="AF94" i="10"/>
  <c r="AN94" i="10"/>
  <c r="AD96" i="10"/>
  <c r="AL96" i="10"/>
  <c r="AA97" i="10"/>
  <c r="AI97" i="10"/>
  <c r="AQ97" i="10"/>
  <c r="AD99" i="10"/>
  <c r="AL99" i="10"/>
  <c r="AD100" i="10"/>
  <c r="AL100" i="10"/>
  <c r="AA101" i="10"/>
  <c r="AI101" i="10"/>
  <c r="AQ101" i="10"/>
  <c r="AE103" i="10"/>
  <c r="AP103" i="10"/>
  <c r="AA104" i="10"/>
  <c r="AK104" i="10"/>
  <c r="AC105" i="10"/>
  <c r="AN105" i="10"/>
  <c r="AH106" i="10"/>
  <c r="Z107" i="10"/>
  <c r="AJ107" i="10"/>
  <c r="AK109" i="10"/>
  <c r="AH110" i="10"/>
  <c r="AE111" i="10"/>
  <c r="AA112" i="10"/>
  <c r="AN112" i="10"/>
  <c r="AA113" i="10"/>
  <c r="AO113" i="10"/>
  <c r="AK114" i="10"/>
  <c r="AI116" i="10"/>
  <c r="AE117" i="10"/>
  <c r="AQ119" i="10"/>
  <c r="AO120" i="10"/>
  <c r="AK120" i="10"/>
  <c r="AG120" i="10"/>
  <c r="AC120" i="10"/>
  <c r="Y120" i="10"/>
  <c r="AP120" i="10"/>
  <c r="AJ120" i="10"/>
  <c r="AE120" i="10"/>
  <c r="Z120" i="10"/>
  <c r="AP121" i="10"/>
  <c r="AL121" i="10"/>
  <c r="AH121" i="10"/>
  <c r="AD121" i="10"/>
  <c r="Z121" i="10"/>
  <c r="AM121" i="10"/>
  <c r="AG121" i="10"/>
  <c r="AB121" i="10"/>
  <c r="AA95" i="10"/>
  <c r="AE95" i="10"/>
  <c r="AI95" i="10"/>
  <c r="AM95" i="10"/>
  <c r="AQ95" i="10"/>
  <c r="Z98" i="10"/>
  <c r="AD98" i="10"/>
  <c r="AH98" i="10"/>
  <c r="AL98" i="10"/>
  <c r="AP98" i="10"/>
  <c r="Z102" i="10"/>
  <c r="AD102" i="10"/>
  <c r="AH102" i="10"/>
  <c r="AL102" i="10"/>
  <c r="AP102" i="10"/>
  <c r="AD115" i="10"/>
  <c r="AK115" i="10"/>
  <c r="AC118" i="10"/>
  <c r="AB120" i="10"/>
  <c r="AI120" i="10"/>
  <c r="AQ120" i="10"/>
  <c r="AE121" i="10"/>
  <c r="AK121" i="10"/>
  <c r="AA123" i="10"/>
  <c r="AN115" i="10"/>
  <c r="AJ115" i="10"/>
  <c r="AF115" i="10"/>
  <c r="AB115" i="10"/>
  <c r="AM115" i="10"/>
  <c r="AH115" i="10"/>
  <c r="AC115" i="10"/>
  <c r="AQ118" i="10"/>
  <c r="AM118" i="10"/>
  <c r="AI118" i="10"/>
  <c r="AE118" i="10"/>
  <c r="AA118" i="10"/>
  <c r="AO118" i="10"/>
  <c r="AJ118" i="10"/>
  <c r="AD118" i="10"/>
  <c r="Y118" i="10"/>
  <c r="AO123" i="10"/>
  <c r="AK123" i="10"/>
  <c r="AG123" i="10"/>
  <c r="AC123" i="10"/>
  <c r="Y123" i="10"/>
  <c r="AN123" i="10"/>
  <c r="AJ123" i="10"/>
  <c r="AF123" i="10"/>
  <c r="AB123" i="10"/>
  <c r="AP123" i="10"/>
  <c r="AH123" i="10"/>
  <c r="Z123" i="10"/>
  <c r="AB95" i="10"/>
  <c r="AF95" i="10"/>
  <c r="AJ95" i="10"/>
  <c r="AA98" i="10"/>
  <c r="AE98" i="10"/>
  <c r="AI98" i="10"/>
  <c r="AM98" i="10"/>
  <c r="AA102" i="10"/>
  <c r="AE102" i="10"/>
  <c r="AI102" i="10"/>
  <c r="AM102" i="10"/>
  <c r="Y115" i="10"/>
  <c r="AE115" i="10"/>
  <c r="AL115" i="10"/>
  <c r="AF118" i="10"/>
  <c r="AL118" i="10"/>
  <c r="AD120" i="10"/>
  <c r="AL120" i="10"/>
  <c r="Y121" i="10"/>
  <c r="AF121" i="10"/>
  <c r="AN121" i="10"/>
  <c r="AD123" i="10"/>
  <c r="AM123" i="10"/>
  <c r="G119" i="10"/>
  <c r="I106" i="10"/>
  <c r="I117" i="10"/>
  <c r="I255" i="10"/>
  <c r="Q89" i="10"/>
  <c r="X89" i="10" s="1"/>
  <c r="Q90" i="10"/>
  <c r="X90" i="10" s="1"/>
  <c r="G112" i="10"/>
  <c r="Q87" i="10"/>
  <c r="X87" i="10" s="1"/>
  <c r="Q95" i="10"/>
  <c r="X95" i="10" s="1"/>
  <c r="Q100" i="10"/>
  <c r="X100" i="10" s="1"/>
  <c r="G107" i="10"/>
  <c r="G109" i="10"/>
  <c r="G111" i="10"/>
  <c r="Q86" i="10"/>
  <c r="X86" i="10" s="1"/>
  <c r="S91" i="10"/>
  <c r="S99" i="10"/>
  <c r="Q94" i="10"/>
  <c r="X94" i="10" s="1"/>
  <c r="Q88" i="10"/>
  <c r="X88" i="10" s="1"/>
  <c r="Q96" i="10"/>
  <c r="X96" i="10" s="1"/>
  <c r="I91" i="10"/>
  <c r="I93" i="10"/>
  <c r="I95" i="10"/>
  <c r="I97" i="10"/>
  <c r="I99" i="10"/>
  <c r="Q104" i="10"/>
  <c r="X104" i="10" s="1"/>
  <c r="S104" i="10"/>
  <c r="Q106" i="10"/>
  <c r="X106" i="10" s="1"/>
  <c r="S106" i="10"/>
  <c r="Q110" i="10"/>
  <c r="X110" i="10" s="1"/>
  <c r="S110" i="10"/>
  <c r="Q114" i="10"/>
  <c r="X114" i="10" s="1"/>
  <c r="S114" i="10"/>
  <c r="Q116" i="10"/>
  <c r="X116" i="10" s="1"/>
  <c r="S116" i="10"/>
  <c r="Q124" i="10"/>
  <c r="X124" i="10" s="1"/>
  <c r="S124" i="10"/>
  <c r="I87" i="10"/>
  <c r="I89" i="10"/>
  <c r="I101" i="10"/>
  <c r="Q102" i="10"/>
  <c r="X102" i="10" s="1"/>
  <c r="S102" i="10"/>
  <c r="Q108" i="10"/>
  <c r="X108" i="10" s="1"/>
  <c r="S108" i="10"/>
  <c r="Q112" i="10"/>
  <c r="X112" i="10" s="1"/>
  <c r="S112" i="10"/>
  <c r="Q118" i="10"/>
  <c r="X118" i="10" s="1"/>
  <c r="S118" i="10"/>
  <c r="Q120" i="10"/>
  <c r="X120" i="10" s="1"/>
  <c r="S120" i="10"/>
  <c r="Q122" i="10"/>
  <c r="X122" i="10" s="1"/>
  <c r="S122" i="10"/>
  <c r="S101" i="10"/>
  <c r="Q101" i="10"/>
  <c r="X101" i="10" s="1"/>
  <c r="S103" i="10"/>
  <c r="Q103" i="10"/>
  <c r="X103" i="10" s="1"/>
  <c r="S105" i="10"/>
  <c r="Q105" i="10"/>
  <c r="X105" i="10" s="1"/>
  <c r="S107" i="10"/>
  <c r="Q107" i="10"/>
  <c r="X107" i="10" s="1"/>
  <c r="S109" i="10"/>
  <c r="Q109" i="10"/>
  <c r="X109" i="10" s="1"/>
  <c r="S111" i="10"/>
  <c r="Q111" i="10"/>
  <c r="X111" i="10" s="1"/>
  <c r="S113" i="10"/>
  <c r="Q113" i="10"/>
  <c r="X113" i="10" s="1"/>
  <c r="S115" i="10"/>
  <c r="Q115" i="10"/>
  <c r="X115" i="10" s="1"/>
  <c r="S117" i="10"/>
  <c r="Q117" i="10"/>
  <c r="X117" i="10" s="1"/>
  <c r="S119" i="10"/>
  <c r="Q119" i="10"/>
  <c r="X119" i="10" s="1"/>
  <c r="Q121" i="10"/>
  <c r="X121" i="10" s="1"/>
  <c r="S123" i="10"/>
  <c r="Q123" i="10"/>
  <c r="X123" i="10" s="1"/>
  <c r="Q255" i="10"/>
  <c r="X255" i="10" s="1"/>
  <c r="G115" i="10" l="1"/>
  <c r="G118" i="10"/>
  <c r="Z259" i="2"/>
  <c r="W111" i="10"/>
  <c r="V118" i="10"/>
  <c r="W118" i="10"/>
  <c r="S255" i="10"/>
  <c r="W123" i="10"/>
  <c r="G123" i="10"/>
  <c r="V115" i="10"/>
  <c r="F121" i="10"/>
  <c r="W121" i="10"/>
  <c r="V121" i="10"/>
  <c r="F122" i="10"/>
  <c r="W122" i="10"/>
  <c r="V122" i="10"/>
  <c r="G121" i="10"/>
  <c r="G122" i="10"/>
  <c r="F109" i="10"/>
  <c r="W109" i="10"/>
  <c r="V109" i="10"/>
  <c r="F106" i="10"/>
  <c r="W106" i="10"/>
  <c r="V106" i="10"/>
  <c r="F117" i="10"/>
  <c r="W117" i="10"/>
  <c r="V117" i="10"/>
  <c r="F255" i="10"/>
  <c r="W255" i="10"/>
  <c r="V255" i="10"/>
  <c r="F114" i="10"/>
  <c r="W114" i="10"/>
  <c r="V114" i="10"/>
  <c r="F113" i="10"/>
  <c r="W113" i="10"/>
  <c r="V113" i="10"/>
  <c r="F116" i="10"/>
  <c r="W116" i="10"/>
  <c r="V116" i="10"/>
  <c r="G113" i="10"/>
  <c r="F119" i="10"/>
  <c r="W119" i="10"/>
  <c r="V119" i="10"/>
  <c r="F112" i="10"/>
  <c r="V112" i="10"/>
  <c r="W112" i="10"/>
  <c r="F120" i="10"/>
  <c r="W120" i="10"/>
  <c r="V120" i="10"/>
  <c r="F124" i="10"/>
  <c r="W124" i="10"/>
  <c r="V124" i="10"/>
  <c r="F108" i="10"/>
  <c r="V108" i="10"/>
  <c r="W108" i="10"/>
  <c r="F107" i="10"/>
  <c r="V107" i="10"/>
  <c r="W107" i="10"/>
  <c r="S121" i="10"/>
  <c r="D22" i="2"/>
  <c r="B28" i="13" s="1"/>
  <c r="D23" i="2"/>
  <c r="B29" i="13" s="1"/>
  <c r="D24" i="2"/>
  <c r="B30" i="13" s="1"/>
  <c r="D25" i="2"/>
  <c r="B31" i="13" s="1"/>
  <c r="D26" i="2"/>
  <c r="B32" i="13" s="1"/>
  <c r="D27" i="2"/>
  <c r="B33" i="13" s="1"/>
  <c r="D28" i="2"/>
  <c r="B34" i="13" s="1"/>
  <c r="D29" i="2"/>
  <c r="B35" i="13" s="1"/>
  <c r="D30" i="2"/>
  <c r="B36" i="13" s="1"/>
  <c r="D31" i="2"/>
  <c r="B37" i="13" s="1"/>
  <c r="D32" i="2"/>
  <c r="B38" i="13" s="1"/>
  <c r="D33" i="2"/>
  <c r="B39" i="13" s="1"/>
  <c r="D34" i="2"/>
  <c r="B40" i="13" s="1"/>
  <c r="D35" i="2"/>
  <c r="B41" i="13" s="1"/>
  <c r="D36" i="2"/>
  <c r="B42" i="13" s="1"/>
  <c r="D37" i="2"/>
  <c r="B43" i="13" s="1"/>
  <c r="D38" i="2"/>
  <c r="B44" i="13" s="1"/>
  <c r="D39" i="2"/>
  <c r="B45" i="13" s="1"/>
  <c r="D40" i="2"/>
  <c r="B46" i="13" s="1"/>
  <c r="D41" i="2"/>
  <c r="B47" i="13" s="1"/>
  <c r="D42" i="2"/>
  <c r="B48" i="13" s="1"/>
  <c r="D43" i="2"/>
  <c r="B49" i="13" s="1"/>
  <c r="D44" i="2"/>
  <c r="B50" i="13" s="1"/>
  <c r="D45" i="2"/>
  <c r="B51" i="13" s="1"/>
  <c r="D46" i="2"/>
  <c r="B52" i="13" s="1"/>
  <c r="D47" i="2"/>
  <c r="B53" i="13" s="1"/>
  <c r="D48" i="2"/>
  <c r="B54" i="13" s="1"/>
  <c r="D49" i="2"/>
  <c r="B55" i="13" s="1"/>
  <c r="D50" i="2"/>
  <c r="B56" i="13" s="1"/>
  <c r="D51" i="2"/>
  <c r="B57" i="13" s="1"/>
  <c r="D52" i="2"/>
  <c r="B58" i="13" s="1"/>
  <c r="D53" i="2"/>
  <c r="B59" i="13" s="1"/>
  <c r="D54" i="2"/>
  <c r="B60" i="13" s="1"/>
  <c r="D55" i="2"/>
  <c r="B61" i="13" s="1"/>
  <c r="D56" i="2"/>
  <c r="B62" i="13" s="1"/>
  <c r="D57" i="2"/>
  <c r="B63" i="13" s="1"/>
  <c r="D58" i="2"/>
  <c r="B64" i="13" s="1"/>
  <c r="D59" i="2"/>
  <c r="B65" i="13" s="1"/>
  <c r="D60" i="2"/>
  <c r="B66" i="13" s="1"/>
  <c r="D61" i="2"/>
  <c r="B67" i="13" s="1"/>
  <c r="D62" i="2"/>
  <c r="B68" i="13" s="1"/>
  <c r="D63" i="2"/>
  <c r="B69" i="13" s="1"/>
  <c r="D64" i="2"/>
  <c r="B70" i="13" s="1"/>
  <c r="D65" i="2"/>
  <c r="B71" i="13" s="1"/>
  <c r="D66" i="2"/>
  <c r="B72" i="13" s="1"/>
  <c r="D67" i="2"/>
  <c r="B73" i="13" s="1"/>
  <c r="D68" i="2"/>
  <c r="B74" i="13" s="1"/>
  <c r="D69" i="2"/>
  <c r="B75" i="13" s="1"/>
  <c r="D70" i="2"/>
  <c r="B76" i="13" s="1"/>
  <c r="D71" i="2"/>
  <c r="B77" i="13" s="1"/>
  <c r="D72" i="2"/>
  <c r="B78" i="13" s="1"/>
  <c r="D73" i="2"/>
  <c r="B79" i="13" s="1"/>
  <c r="D74" i="2"/>
  <c r="B80" i="13" s="1"/>
  <c r="D75" i="2"/>
  <c r="B81" i="13" s="1"/>
  <c r="D76" i="2"/>
  <c r="B82" i="13" s="1"/>
  <c r="D77" i="2"/>
  <c r="B83" i="13" s="1"/>
  <c r="D78" i="2"/>
  <c r="B84" i="13" s="1"/>
  <c r="D79" i="2"/>
  <c r="B85" i="13" s="1"/>
  <c r="D80" i="2"/>
  <c r="B86" i="13" s="1"/>
  <c r="D81" i="2"/>
  <c r="B87" i="13" s="1"/>
  <c r="D82" i="2"/>
  <c r="B88" i="13" s="1"/>
  <c r="D83" i="2"/>
  <c r="B89" i="13" s="1"/>
  <c r="D84" i="2"/>
  <c r="B90" i="13" s="1"/>
  <c r="D85" i="2"/>
  <c r="B91" i="13" s="1"/>
  <c r="D86" i="2"/>
  <c r="B92" i="13" s="1"/>
  <c r="D87" i="2"/>
  <c r="B93" i="13" s="1"/>
  <c r="D88" i="2"/>
  <c r="B94" i="13" s="1"/>
  <c r="D89" i="2"/>
  <c r="B95" i="13" s="1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R85" i="10"/>
  <c r="Q85" i="10"/>
  <c r="H85" i="10"/>
  <c r="R84" i="10"/>
  <c r="Q84" i="10"/>
  <c r="H84" i="10"/>
  <c r="R83" i="10"/>
  <c r="Q83" i="10"/>
  <c r="H83" i="10"/>
  <c r="R82" i="10"/>
  <c r="Q82" i="10"/>
  <c r="H82" i="10"/>
  <c r="R81" i="10"/>
  <c r="Q81" i="10"/>
  <c r="H81" i="10"/>
  <c r="R80" i="10"/>
  <c r="Q80" i="10"/>
  <c r="H80" i="10"/>
  <c r="R79" i="10"/>
  <c r="Q79" i="10"/>
  <c r="H79" i="10"/>
  <c r="R78" i="10"/>
  <c r="Q78" i="10"/>
  <c r="H78" i="10"/>
  <c r="R77" i="10"/>
  <c r="Q77" i="10"/>
  <c r="H77" i="10"/>
  <c r="R76" i="10"/>
  <c r="Q76" i="10"/>
  <c r="H76" i="10"/>
  <c r="R75" i="10"/>
  <c r="Q75" i="10"/>
  <c r="H75" i="10"/>
  <c r="R74" i="10"/>
  <c r="Q74" i="10"/>
  <c r="H74" i="10"/>
  <c r="R73" i="10"/>
  <c r="Q73" i="10"/>
  <c r="H73" i="10"/>
  <c r="R72" i="10"/>
  <c r="Q72" i="10"/>
  <c r="P72" i="10"/>
  <c r="H72" i="10"/>
  <c r="R71" i="10"/>
  <c r="Q71" i="10"/>
  <c r="H71" i="10"/>
  <c r="R70" i="10"/>
  <c r="Q70" i="10"/>
  <c r="H70" i="10"/>
  <c r="R69" i="10"/>
  <c r="Q69" i="10"/>
  <c r="H69" i="10"/>
  <c r="R68" i="10"/>
  <c r="Q68" i="10"/>
  <c r="H68" i="10"/>
  <c r="R67" i="10"/>
  <c r="Q67" i="10"/>
  <c r="H67" i="10"/>
  <c r="R66" i="10"/>
  <c r="Q66" i="10"/>
  <c r="H66" i="10"/>
  <c r="R65" i="10"/>
  <c r="Q65" i="10"/>
  <c r="H65" i="10"/>
  <c r="R64" i="10"/>
  <c r="Q64" i="10"/>
  <c r="H64" i="10"/>
  <c r="R63" i="10"/>
  <c r="Q63" i="10"/>
  <c r="H63" i="10"/>
  <c r="B16" i="13"/>
  <c r="BG11" i="2"/>
  <c r="BE11" i="2"/>
  <c r="BG10" i="2"/>
  <c r="BE10" i="2"/>
  <c r="AG11" i="2"/>
  <c r="B137" i="13" s="1"/>
  <c r="AG10" i="2"/>
  <c r="B136" i="13" s="1"/>
  <c r="E6" i="10"/>
  <c r="H6" i="10" s="1"/>
  <c r="R62" i="10"/>
  <c r="Q62" i="10"/>
  <c r="R61" i="10"/>
  <c r="Q61" i="10"/>
  <c r="R60" i="10"/>
  <c r="Q60" i="10"/>
  <c r="R59" i="10"/>
  <c r="Q59" i="10"/>
  <c r="R58" i="10"/>
  <c r="Q58" i="10"/>
  <c r="R57" i="10"/>
  <c r="Q57" i="10"/>
  <c r="R56" i="10"/>
  <c r="Q56" i="10"/>
  <c r="R55" i="10"/>
  <c r="Q55" i="10"/>
  <c r="R54" i="10"/>
  <c r="Q54" i="10"/>
  <c r="R53" i="10"/>
  <c r="Q53" i="10"/>
  <c r="R52" i="10"/>
  <c r="Q52" i="10"/>
  <c r="R51" i="10"/>
  <c r="Q51" i="10"/>
  <c r="R50" i="10"/>
  <c r="Q50" i="10"/>
  <c r="R49" i="10"/>
  <c r="Q49" i="10"/>
  <c r="R48" i="10"/>
  <c r="Q48" i="10"/>
  <c r="R47" i="10"/>
  <c r="Q47" i="10"/>
  <c r="R46" i="10"/>
  <c r="Q46" i="10"/>
  <c r="R45" i="10"/>
  <c r="Q45" i="10"/>
  <c r="R44" i="10"/>
  <c r="Q44" i="10"/>
  <c r="R43" i="10"/>
  <c r="Q43" i="10"/>
  <c r="R42" i="10"/>
  <c r="Q42" i="10"/>
  <c r="R41" i="10"/>
  <c r="Q41" i="10"/>
  <c r="R40" i="10"/>
  <c r="Q40" i="10"/>
  <c r="R39" i="10"/>
  <c r="Q39" i="10"/>
  <c r="R38" i="10"/>
  <c r="Q38" i="10"/>
  <c r="R37" i="10"/>
  <c r="Q37" i="10"/>
  <c r="R36" i="10"/>
  <c r="Q36" i="10"/>
  <c r="R35" i="10"/>
  <c r="Q35" i="10"/>
  <c r="R34" i="10"/>
  <c r="Q34" i="10"/>
  <c r="R33" i="10"/>
  <c r="Q33" i="10"/>
  <c r="R32" i="10"/>
  <c r="Q32" i="10"/>
  <c r="R31" i="10"/>
  <c r="Q31" i="10"/>
  <c r="R30" i="10"/>
  <c r="Q30" i="10"/>
  <c r="R29" i="10"/>
  <c r="Q29" i="10"/>
  <c r="R28" i="10"/>
  <c r="Q28" i="10"/>
  <c r="R27" i="10"/>
  <c r="Q27" i="10"/>
  <c r="R26" i="10"/>
  <c r="Q26" i="10"/>
  <c r="R25" i="10"/>
  <c r="Q25" i="10"/>
  <c r="R24" i="10"/>
  <c r="Q24" i="10"/>
  <c r="R23" i="10"/>
  <c r="Q23" i="10"/>
  <c r="R22" i="10"/>
  <c r="Q22" i="10"/>
  <c r="R21" i="10"/>
  <c r="Q21" i="10"/>
  <c r="R20" i="10"/>
  <c r="Q20" i="10"/>
  <c r="R19" i="10"/>
  <c r="Q19" i="10"/>
  <c r="R18" i="10"/>
  <c r="Q18" i="10"/>
  <c r="R17" i="10"/>
  <c r="Q17" i="10"/>
  <c r="R16" i="10"/>
  <c r="Q16" i="10"/>
  <c r="R15" i="10"/>
  <c r="Q15" i="10"/>
  <c r="R14" i="10"/>
  <c r="Q14" i="10"/>
  <c r="R13" i="10"/>
  <c r="Q13" i="10"/>
  <c r="R12" i="10"/>
  <c r="Q12" i="10"/>
  <c r="R11" i="10"/>
  <c r="Q11" i="10"/>
  <c r="R10" i="10"/>
  <c r="Q10" i="10"/>
  <c r="R9" i="10"/>
  <c r="Q9" i="10"/>
  <c r="X9" i="10" s="1"/>
  <c r="R8" i="10"/>
  <c r="O7" i="10"/>
  <c r="R7" i="10" s="1"/>
  <c r="N7" i="10"/>
  <c r="O6" i="10"/>
  <c r="R6" i="10" s="1"/>
  <c r="N6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E7" i="10"/>
  <c r="H7" i="10" s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D11" i="2"/>
  <c r="B17" i="13" s="1"/>
  <c r="D12" i="2"/>
  <c r="B18" i="13" s="1"/>
  <c r="D13" i="2"/>
  <c r="B19" i="13" s="1"/>
  <c r="D14" i="2"/>
  <c r="B20" i="13" s="1"/>
  <c r="D17" i="2"/>
  <c r="B23" i="13" s="1"/>
  <c r="D18" i="2"/>
  <c r="B24" i="13" s="1"/>
  <c r="D19" i="2"/>
  <c r="B25" i="13" s="1"/>
  <c r="B26" i="13"/>
  <c r="D21" i="2"/>
  <c r="B27" i="13" s="1"/>
  <c r="F44" i="10"/>
  <c r="F54" i="10"/>
  <c r="BC259" i="2" l="1"/>
  <c r="BD259" i="2" s="1"/>
  <c r="B115" i="13"/>
  <c r="B111" i="13"/>
  <c r="B107" i="13"/>
  <c r="B103" i="13"/>
  <c r="B99" i="13"/>
  <c r="B114" i="13"/>
  <c r="B110" i="13"/>
  <c r="B106" i="13"/>
  <c r="B102" i="13"/>
  <c r="B98" i="13"/>
  <c r="B113" i="13"/>
  <c r="B109" i="13"/>
  <c r="B105" i="13"/>
  <c r="B101" i="13"/>
  <c r="B97" i="13"/>
  <c r="B112" i="13"/>
  <c r="B108" i="13"/>
  <c r="B104" i="13"/>
  <c r="B100" i="13"/>
  <c r="B96" i="13"/>
  <c r="P10" i="10"/>
  <c r="P81" i="10"/>
  <c r="P73" i="10"/>
  <c r="P61" i="10"/>
  <c r="P49" i="10"/>
  <c r="P41" i="10"/>
  <c r="P33" i="10"/>
  <c r="P25" i="10"/>
  <c r="G81" i="10"/>
  <c r="F14" i="10"/>
  <c r="P17" i="10"/>
  <c r="P13" i="10"/>
  <c r="P9" i="10"/>
  <c r="P80" i="10"/>
  <c r="P76" i="10"/>
  <c r="P68" i="10"/>
  <c r="P64" i="10"/>
  <c r="P60" i="10"/>
  <c r="P48" i="10"/>
  <c r="P44" i="10"/>
  <c r="P32" i="10"/>
  <c r="P28" i="10"/>
  <c r="G84" i="10"/>
  <c r="V80" i="10"/>
  <c r="V76" i="10"/>
  <c r="V72" i="10"/>
  <c r="V68" i="10"/>
  <c r="V64" i="10"/>
  <c r="G60" i="10"/>
  <c r="F52" i="10"/>
  <c r="W36" i="10"/>
  <c r="F28" i="10"/>
  <c r="F20" i="10"/>
  <c r="P77" i="10"/>
  <c r="P69" i="10"/>
  <c r="P65" i="10"/>
  <c r="P53" i="10"/>
  <c r="P45" i="10"/>
  <c r="P37" i="10"/>
  <c r="P29" i="10"/>
  <c r="P21" i="10"/>
  <c r="W85" i="10"/>
  <c r="P16" i="10"/>
  <c r="P12" i="10"/>
  <c r="P83" i="10"/>
  <c r="P79" i="10"/>
  <c r="P75" i="10"/>
  <c r="P71" i="10"/>
  <c r="P67" i="10"/>
  <c r="P63" i="10"/>
  <c r="P59" i="10"/>
  <c r="P55" i="10"/>
  <c r="P51" i="10"/>
  <c r="P47" i="10"/>
  <c r="P43" i="10"/>
  <c r="P39" i="10"/>
  <c r="P35" i="10"/>
  <c r="P31" i="10"/>
  <c r="P27" i="10"/>
  <c r="P23" i="10"/>
  <c r="P19" i="10"/>
  <c r="G83" i="10"/>
  <c r="G79" i="10"/>
  <c r="W75" i="10"/>
  <c r="W71" i="10"/>
  <c r="W67" i="10"/>
  <c r="W63" i="10"/>
  <c r="P14" i="10"/>
  <c r="P85" i="10"/>
  <c r="P57" i="10"/>
  <c r="F12" i="10"/>
  <c r="P15" i="10"/>
  <c r="P11" i="10"/>
  <c r="P82" i="10"/>
  <c r="P78" i="10"/>
  <c r="P74" i="10"/>
  <c r="P70" i="10"/>
  <c r="P66" i="10"/>
  <c r="P62" i="10"/>
  <c r="P58" i="10"/>
  <c r="P54" i="10"/>
  <c r="P50" i="10"/>
  <c r="P46" i="10"/>
  <c r="P42" i="10"/>
  <c r="P38" i="10"/>
  <c r="P34" i="10"/>
  <c r="P30" i="10"/>
  <c r="P26" i="10"/>
  <c r="P22" i="10"/>
  <c r="P18" i="10"/>
  <c r="F82" i="10"/>
  <c r="W78" i="10"/>
  <c r="W74" i="10"/>
  <c r="F66" i="10"/>
  <c r="F62" i="10"/>
  <c r="F58" i="10"/>
  <c r="G46" i="10"/>
  <c r="F42" i="10"/>
  <c r="F38" i="10"/>
  <c r="F34" i="10"/>
  <c r="F30" i="10"/>
  <c r="M7" i="10"/>
  <c r="P7" i="10" s="1"/>
  <c r="M6" i="10"/>
  <c r="P6" i="10" s="1"/>
  <c r="F10" i="10"/>
  <c r="G8" i="10"/>
  <c r="G71" i="10"/>
  <c r="G20" i="10"/>
  <c r="G54" i="10"/>
  <c r="G68" i="10"/>
  <c r="G44" i="10"/>
  <c r="I77" i="10"/>
  <c r="I68" i="10"/>
  <c r="I69" i="10"/>
  <c r="I82" i="10"/>
  <c r="I83" i="10"/>
  <c r="I73" i="10"/>
  <c r="I74" i="10"/>
  <c r="I64" i="10"/>
  <c r="I65" i="10"/>
  <c r="I66" i="10"/>
  <c r="I76" i="10"/>
  <c r="I78" i="10"/>
  <c r="I70" i="10"/>
  <c r="I80" i="10"/>
  <c r="I81" i="10"/>
  <c r="I72" i="10"/>
  <c r="I85" i="10"/>
  <c r="AL62" i="10"/>
  <c r="AP64" i="10"/>
  <c r="X64" i="10"/>
  <c r="X72" i="10"/>
  <c r="X75" i="10"/>
  <c r="AJ84" i="10"/>
  <c r="AL84" i="10"/>
  <c r="S71" i="10"/>
  <c r="AP84" i="10"/>
  <c r="S63" i="10"/>
  <c r="X80" i="10"/>
  <c r="AG66" i="10"/>
  <c r="AP67" i="10"/>
  <c r="X68" i="10"/>
  <c r="V81" i="10"/>
  <c r="V65" i="10"/>
  <c r="P84" i="10"/>
  <c r="X84" i="10"/>
  <c r="AP22" i="10"/>
  <c r="AI79" i="10"/>
  <c r="S65" i="10"/>
  <c r="AA76" i="10"/>
  <c r="AQ63" i="10"/>
  <c r="AM63" i="10"/>
  <c r="AA63" i="10"/>
  <c r="AP63" i="10"/>
  <c r="AD63" i="10"/>
  <c r="Z63" i="10"/>
  <c r="AG63" i="10"/>
  <c r="AC63" i="10"/>
  <c r="AF63" i="10"/>
  <c r="AB63" i="10"/>
  <c r="AM67" i="10"/>
  <c r="AI67" i="10"/>
  <c r="Z67" i="10"/>
  <c r="AO67" i="10"/>
  <c r="AB67" i="10"/>
  <c r="AJ67" i="10"/>
  <c r="S69" i="10"/>
  <c r="AM71" i="10"/>
  <c r="AI71" i="10"/>
  <c r="AE71" i="10"/>
  <c r="AP71" i="10"/>
  <c r="AL71" i="10"/>
  <c r="AH71" i="10"/>
  <c r="Z71" i="10"/>
  <c r="AO71" i="10"/>
  <c r="AK71" i="10"/>
  <c r="AC71" i="10"/>
  <c r="Y71" i="10"/>
  <c r="AB71" i="10"/>
  <c r="AJ71" i="10"/>
  <c r="AF71" i="10"/>
  <c r="X67" i="10"/>
  <c r="AM79" i="10"/>
  <c r="AP79" i="10"/>
  <c r="AL79" i="10"/>
  <c r="AO79" i="10"/>
  <c r="AK79" i="10"/>
  <c r="AN79" i="10"/>
  <c r="AF79" i="10"/>
  <c r="AO65" i="10"/>
  <c r="AK65" i="10"/>
  <c r="AG65" i="10"/>
  <c r="AC65" i="10"/>
  <c r="Y65" i="10"/>
  <c r="AN65" i="10"/>
  <c r="AJ65" i="10"/>
  <c r="AF65" i="10"/>
  <c r="AB65" i="10"/>
  <c r="AQ65" i="10"/>
  <c r="AM65" i="10"/>
  <c r="AI65" i="10"/>
  <c r="AE65" i="10"/>
  <c r="AA65" i="10"/>
  <c r="AP65" i="10"/>
  <c r="AL65" i="10"/>
  <c r="AH65" i="10"/>
  <c r="AD65" i="10"/>
  <c r="Z65" i="10"/>
  <c r="AO69" i="10"/>
  <c r="AK69" i="10"/>
  <c r="AG69" i="10"/>
  <c r="AC69" i="10"/>
  <c r="Y69" i="10"/>
  <c r="AN69" i="10"/>
  <c r="AJ69" i="10"/>
  <c r="AB69" i="10"/>
  <c r="AF69" i="10"/>
  <c r="AQ69" i="10"/>
  <c r="AM69" i="10"/>
  <c r="AI69" i="10"/>
  <c r="AE69" i="10"/>
  <c r="AA69" i="10"/>
  <c r="AP69" i="10"/>
  <c r="AL69" i="10"/>
  <c r="AH69" i="10"/>
  <c r="AD69" i="10"/>
  <c r="Z69" i="10"/>
  <c r="AQ75" i="10"/>
  <c r="AM75" i="10"/>
  <c r="AI75" i="10"/>
  <c r="AE75" i="10"/>
  <c r="AA75" i="10"/>
  <c r="AP75" i="10"/>
  <c r="AD75" i="10"/>
  <c r="AL75" i="10"/>
  <c r="AH75" i="10"/>
  <c r="Z75" i="10"/>
  <c r="AO75" i="10"/>
  <c r="AK75" i="10"/>
  <c r="AG75" i="10"/>
  <c r="AC75" i="10"/>
  <c r="Y75" i="10"/>
  <c r="AN75" i="10"/>
  <c r="AJ75" i="10"/>
  <c r="AF75" i="10"/>
  <c r="AB75" i="10"/>
  <c r="AE72" i="10"/>
  <c r="AI72" i="10"/>
  <c r="AM72" i="10"/>
  <c r="AQ72" i="10"/>
  <c r="AA80" i="10"/>
  <c r="AI80" i="10"/>
  <c r="AM80" i="10"/>
  <c r="AQ80" i="10"/>
  <c r="AA64" i="10"/>
  <c r="AE64" i="10"/>
  <c r="AI64" i="10"/>
  <c r="AM64" i="10"/>
  <c r="AQ64" i="10"/>
  <c r="AA68" i="10"/>
  <c r="AE68" i="10"/>
  <c r="AI68" i="10"/>
  <c r="AM68" i="10"/>
  <c r="AQ68" i="10"/>
  <c r="AA72" i="10"/>
  <c r="AI76" i="10"/>
  <c r="AM76" i="10"/>
  <c r="W80" i="10"/>
  <c r="Z81" i="10"/>
  <c r="I63" i="10"/>
  <c r="S64" i="10"/>
  <c r="AB64" i="10"/>
  <c r="AF64" i="10"/>
  <c r="AJ64" i="10"/>
  <c r="AN64" i="10"/>
  <c r="Z66" i="10"/>
  <c r="AD66" i="10"/>
  <c r="AH66" i="10"/>
  <c r="AL66" i="10"/>
  <c r="AP66" i="10"/>
  <c r="I67" i="10"/>
  <c r="S68" i="10"/>
  <c r="AB68" i="10"/>
  <c r="AF68" i="10"/>
  <c r="AJ68" i="10"/>
  <c r="AN68" i="10"/>
  <c r="AH70" i="10"/>
  <c r="I71" i="10"/>
  <c r="AB72" i="10"/>
  <c r="AF72" i="10"/>
  <c r="AJ72" i="10"/>
  <c r="AN72" i="10"/>
  <c r="AH74" i="10"/>
  <c r="I75" i="10"/>
  <c r="S76" i="10"/>
  <c r="AJ76" i="10"/>
  <c r="AN76" i="10"/>
  <c r="AM78" i="10"/>
  <c r="I79" i="10"/>
  <c r="S80" i="10"/>
  <c r="AB80" i="10"/>
  <c r="AF80" i="10"/>
  <c r="AJ80" i="10"/>
  <c r="AN80" i="10"/>
  <c r="AE82" i="10"/>
  <c r="I84" i="10"/>
  <c r="S84" i="10"/>
  <c r="AG85" i="10"/>
  <c r="AC64" i="10"/>
  <c r="AG64" i="10"/>
  <c r="AO64" i="10"/>
  <c r="X65" i="10"/>
  <c r="AE66" i="10"/>
  <c r="AM66" i="10"/>
  <c r="AQ66" i="10"/>
  <c r="AC68" i="10"/>
  <c r="AK68" i="10"/>
  <c r="AO68" i="10"/>
  <c r="X69" i="10"/>
  <c r="Y72" i="10"/>
  <c r="AG72" i="10"/>
  <c r="AO72" i="10"/>
  <c r="AC76" i="10"/>
  <c r="AG76" i="10"/>
  <c r="AA78" i="10"/>
  <c r="Y80" i="10"/>
  <c r="AC80" i="10"/>
  <c r="AG80" i="10"/>
  <c r="AK80" i="10"/>
  <c r="AO80" i="10"/>
  <c r="AB85" i="10"/>
  <c r="AP85" i="10"/>
  <c r="AQ85" i="10"/>
  <c r="Y64" i="10"/>
  <c r="AK64" i="10"/>
  <c r="AA66" i="10"/>
  <c r="AI66" i="10"/>
  <c r="Y68" i="10"/>
  <c r="AG68" i="10"/>
  <c r="AC72" i="10"/>
  <c r="AK72" i="10"/>
  <c r="Z64" i="10"/>
  <c r="AD64" i="10"/>
  <c r="AH64" i="10"/>
  <c r="AL64" i="10"/>
  <c r="AB66" i="10"/>
  <c r="AF66" i="10"/>
  <c r="AJ66" i="10"/>
  <c r="Z68" i="10"/>
  <c r="AD68" i="10"/>
  <c r="AH68" i="10"/>
  <c r="AL68" i="10"/>
  <c r="Z72" i="10"/>
  <c r="AD72" i="10"/>
  <c r="AH72" i="10"/>
  <c r="AL72" i="10"/>
  <c r="AB74" i="10"/>
  <c r="F76" i="10"/>
  <c r="Z76" i="10"/>
  <c r="AD76" i="10"/>
  <c r="AH76" i="10"/>
  <c r="AL76" i="10"/>
  <c r="Z80" i="10"/>
  <c r="AD80" i="10"/>
  <c r="AH80" i="10"/>
  <c r="AL80" i="10"/>
  <c r="AM82" i="10"/>
  <c r="AG82" i="10"/>
  <c r="AD82" i="10"/>
  <c r="AP83" i="10"/>
  <c r="AL83" i="10"/>
  <c r="AH83" i="10"/>
  <c r="AD83" i="10"/>
  <c r="Z83" i="10"/>
  <c r="AN83" i="10"/>
  <c r="AJ83" i="10"/>
  <c r="AF83" i="10"/>
  <c r="AB83" i="10"/>
  <c r="AA83" i="10"/>
  <c r="AI83" i="10"/>
  <c r="AQ83" i="10"/>
  <c r="AO84" i="10"/>
  <c r="AK84" i="10"/>
  <c r="AG84" i="10"/>
  <c r="AC84" i="10"/>
  <c r="Y84" i="10"/>
  <c r="AQ84" i="10"/>
  <c r="AM84" i="10"/>
  <c r="AI84" i="10"/>
  <c r="AE84" i="10"/>
  <c r="AA84" i="10"/>
  <c r="AF84" i="10"/>
  <c r="AN84" i="10"/>
  <c r="AC85" i="10"/>
  <c r="X42" i="10"/>
  <c r="X50" i="10"/>
  <c r="AG34" i="10"/>
  <c r="S60" i="10"/>
  <c r="W60" i="10"/>
  <c r="X16" i="10"/>
  <c r="S26" i="10"/>
  <c r="I12" i="10"/>
  <c r="AC34" i="10"/>
  <c r="I60" i="10"/>
  <c r="I52" i="10"/>
  <c r="I46" i="10"/>
  <c r="I42" i="10"/>
  <c r="I36" i="10"/>
  <c r="I28" i="10"/>
  <c r="S11" i="10"/>
  <c r="S15" i="10"/>
  <c r="X17" i="10"/>
  <c r="X19" i="10"/>
  <c r="AA21" i="10"/>
  <c r="S23" i="10"/>
  <c r="X25" i="10"/>
  <c r="X27" i="10"/>
  <c r="AJ29" i="10"/>
  <c r="S35" i="10"/>
  <c r="X37" i="10"/>
  <c r="S39" i="10"/>
  <c r="S41" i="10"/>
  <c r="S43" i="10"/>
  <c r="X45" i="10"/>
  <c r="X47" i="10"/>
  <c r="X49" i="10"/>
  <c r="X51" i="10"/>
  <c r="X53" i="10"/>
  <c r="S59" i="10"/>
  <c r="AC61" i="10"/>
  <c r="X32" i="10"/>
  <c r="X54" i="10"/>
  <c r="X34" i="10"/>
  <c r="P52" i="10"/>
  <c r="F26" i="10"/>
  <c r="AO12" i="10"/>
  <c r="AC21" i="10"/>
  <c r="AK21" i="10"/>
  <c r="P8" i="10"/>
  <c r="P24" i="10"/>
  <c r="P40" i="10"/>
  <c r="S58" i="10"/>
  <c r="I18" i="10"/>
  <c r="F50" i="10"/>
  <c r="AQ23" i="10"/>
  <c r="AA23" i="10"/>
  <c r="AJ7" i="10"/>
  <c r="AH27" i="10"/>
  <c r="AN29" i="10"/>
  <c r="S12" i="10"/>
  <c r="AB17" i="10"/>
  <c r="AE19" i="10"/>
  <c r="AA38" i="10"/>
  <c r="AO11" i="10"/>
  <c r="AO15" i="10"/>
  <c r="AI38" i="10"/>
  <c r="AO9" i="10"/>
  <c r="AB14" i="10"/>
  <c r="AH26" i="10"/>
  <c r="AP29" i="10"/>
  <c r="AH31" i="10"/>
  <c r="S46" i="10"/>
  <c r="AP47" i="10"/>
  <c r="AB10" i="10"/>
  <c r="Y14" i="10"/>
  <c r="AQ18" i="10"/>
  <c r="AO18" i="10"/>
  <c r="AD18" i="10"/>
  <c r="AL18" i="10"/>
  <c r="AB18" i="10"/>
  <c r="AD22" i="10"/>
  <c r="AG30" i="10"/>
  <c r="AQ44" i="10"/>
  <c r="AA44" i="10"/>
  <c r="X46" i="10"/>
  <c r="AN47" i="10"/>
  <c r="AN48" i="10"/>
  <c r="AG48" i="10"/>
  <c r="AC48" i="10"/>
  <c r="AO50" i="10"/>
  <c r="Y50" i="10"/>
  <c r="AK50" i="10"/>
  <c r="AJ58" i="10"/>
  <c r="AL58" i="10"/>
  <c r="Z58" i="10"/>
  <c r="AH58" i="10"/>
  <c r="X58" i="10"/>
  <c r="AP58" i="10"/>
  <c r="AF58" i="10"/>
  <c r="AQ60" i="10"/>
  <c r="AH60" i="10"/>
  <c r="Z60" i="10"/>
  <c r="AP60" i="10"/>
  <c r="AL60" i="10"/>
  <c r="AD62" i="10"/>
  <c r="S62" i="10"/>
  <c r="AK12" i="10"/>
  <c r="AQ13" i="10"/>
  <c r="AB13" i="10"/>
  <c r="AN13" i="10"/>
  <c r="AP16" i="10"/>
  <c r="Y18" i="10"/>
  <c r="X22" i="10"/>
  <c r="S22" i="10"/>
  <c r="AK23" i="10"/>
  <c r="AI23" i="10"/>
  <c r="AE23" i="10"/>
  <c r="AC25" i="10"/>
  <c r="AO25" i="10"/>
  <c r="AA25" i="10"/>
  <c r="AD26" i="10"/>
  <c r="AI28" i="10"/>
  <c r="AE28" i="10"/>
  <c r="AE32" i="10"/>
  <c r="AQ33" i="10"/>
  <c r="AB33" i="10"/>
  <c r="AN33" i="10"/>
  <c r="AO41" i="10"/>
  <c r="AL41" i="10"/>
  <c r="AD41" i="10"/>
  <c r="AP43" i="10"/>
  <c r="AE46" i="10"/>
  <c r="AK48" i="10"/>
  <c r="AO49" i="10"/>
  <c r="AL49" i="10"/>
  <c r="AD49" i="10"/>
  <c r="AC50" i="10"/>
  <c r="AQ10" i="10"/>
  <c r="AO10" i="10"/>
  <c r="AG10" i="10"/>
  <c r="Y10" i="10"/>
  <c r="AN10" i="10"/>
  <c r="AF10" i="10"/>
  <c r="AJ10" i="10"/>
  <c r="X14" i="10"/>
  <c r="S14" i="10"/>
  <c r="AG14" i="10"/>
  <c r="AQ22" i="10"/>
  <c r="AL22" i="10"/>
  <c r="AH22" i="10"/>
  <c r="AN30" i="10"/>
  <c r="AC30" i="10"/>
  <c r="AO30" i="10"/>
  <c r="Y30" i="10"/>
  <c r="AQ9" i="10"/>
  <c r="AK10" i="10"/>
  <c r="AF13" i="10"/>
  <c r="AN14" i="10"/>
  <c r="AO14" i="10"/>
  <c r="AF14" i="10"/>
  <c r="AK14" i="10"/>
  <c r="AC14" i="10"/>
  <c r="AJ14" i="10"/>
  <c r="AJ18" i="10"/>
  <c r="Z22" i="10"/>
  <c r="AM23" i="10"/>
  <c r="AF33" i="10"/>
  <c r="AA42" i="10"/>
  <c r="AM44" i="10"/>
  <c r="AM46" i="10"/>
  <c r="AB47" i="10"/>
  <c r="AF51" i="10"/>
  <c r="Z53" i="10"/>
  <c r="AD55" i="10"/>
  <c r="Y57" i="10"/>
  <c r="AI57" i="10"/>
  <c r="AK59" i="10"/>
  <c r="AJ51" i="10"/>
  <c r="AE53" i="10"/>
  <c r="AH54" i="10"/>
  <c r="AI55" i="10"/>
  <c r="AA57" i="10"/>
  <c r="AK57" i="10"/>
  <c r="AG61" i="10"/>
  <c r="AN12" i="10"/>
  <c r="AC12" i="10"/>
  <c r="AQ15" i="10"/>
  <c r="AE21" i="10"/>
  <c r="AQ21" i="10"/>
  <c r="AQ27" i="10"/>
  <c r="AP27" i="10"/>
  <c r="AQ31" i="10"/>
  <c r="AN34" i="10"/>
  <c r="AK34" i="10"/>
  <c r="AE42" i="10"/>
  <c r="AQ42" i="10"/>
  <c r="AQ47" i="10"/>
  <c r="AF47" i="10"/>
  <c r="AQ53" i="10"/>
  <c r="AK53" i="10"/>
  <c r="AB54" i="10"/>
  <c r="AO55" i="10"/>
  <c r="AC57" i="10"/>
  <c r="AO57" i="10"/>
  <c r="AK61" i="10"/>
  <c r="AQ11" i="10"/>
  <c r="AG12" i="10"/>
  <c r="AN18" i="10"/>
  <c r="AQ19" i="10"/>
  <c r="AJ19" i="10"/>
  <c r="Z27" i="10"/>
  <c r="AQ29" i="10"/>
  <c r="AF29" i="10"/>
  <c r="Z31" i="10"/>
  <c r="AP33" i="10"/>
  <c r="Y34" i="10"/>
  <c r="AO34" i="10"/>
  <c r="AJ47" i="10"/>
  <c r="AN50" i="10"/>
  <c r="AG50" i="10"/>
  <c r="AP53" i="10"/>
  <c r="AG57" i="10"/>
  <c r="AQ58" i="10"/>
  <c r="AD58" i="10"/>
  <c r="AN58" i="10"/>
  <c r="Y61" i="10"/>
  <c r="AO61" i="10"/>
  <c r="AQ62" i="10"/>
  <c r="F22" i="10"/>
  <c r="F56" i="10"/>
  <c r="F53" i="10"/>
  <c r="V40" i="10"/>
  <c r="F37" i="10"/>
  <c r="G24" i="10"/>
  <c r="F21" i="10"/>
  <c r="I58" i="10"/>
  <c r="F61" i="10"/>
  <c r="V48" i="10"/>
  <c r="F45" i="10"/>
  <c r="F32" i="10"/>
  <c r="F29" i="10"/>
  <c r="V16" i="10"/>
  <c r="F13" i="10"/>
  <c r="F17" i="10"/>
  <c r="G9" i="10"/>
  <c r="F59" i="10"/>
  <c r="V55" i="10"/>
  <c r="G51" i="10"/>
  <c r="F47" i="10"/>
  <c r="G43" i="10"/>
  <c r="F39" i="10"/>
  <c r="F35" i="10"/>
  <c r="G31" i="10"/>
  <c r="F27" i="10"/>
  <c r="F23" i="10"/>
  <c r="F19" i="10"/>
  <c r="F15" i="10"/>
  <c r="F11" i="10"/>
  <c r="C7" i="10"/>
  <c r="F57" i="10"/>
  <c r="F49" i="10"/>
  <c r="F41" i="10"/>
  <c r="F33" i="10"/>
  <c r="F25" i="10"/>
  <c r="V36" i="10"/>
  <c r="I30" i="10"/>
  <c r="I34" i="10"/>
  <c r="W42" i="10"/>
  <c r="W54" i="10"/>
  <c r="V54" i="10"/>
  <c r="I54" i="10"/>
  <c r="AH11" i="10"/>
  <c r="AP11" i="10"/>
  <c r="Z15" i="10"/>
  <c r="AD15" i="10"/>
  <c r="AH15" i="10"/>
  <c r="AL15" i="10"/>
  <c r="AP15" i="10"/>
  <c r="AA16" i="10"/>
  <c r="AE16" i="10"/>
  <c r="AI16" i="10"/>
  <c r="AM16" i="10"/>
  <c r="AQ16" i="10"/>
  <c r="Z17" i="10"/>
  <c r="AD17" i="10"/>
  <c r="AI17" i="10"/>
  <c r="AO17" i="10"/>
  <c r="AN35" i="10"/>
  <c r="AJ35" i="10"/>
  <c r="AF35" i="10"/>
  <c r="AB35" i="10"/>
  <c r="AH35" i="10"/>
  <c r="AN37" i="10"/>
  <c r="AJ37" i="10"/>
  <c r="AF37" i="10"/>
  <c r="AB37" i="10"/>
  <c r="AH37" i="10"/>
  <c r="AN39" i="10"/>
  <c r="AJ39" i="10"/>
  <c r="AF39" i="10"/>
  <c r="AB39" i="10"/>
  <c r="AH39" i="10"/>
  <c r="AP45" i="10"/>
  <c r="AL45" i="10"/>
  <c r="AH45" i="10"/>
  <c r="AD45" i="10"/>
  <c r="Z45" i="10"/>
  <c r="AO45" i="10"/>
  <c r="AK45" i="10"/>
  <c r="AG45" i="10"/>
  <c r="AC45" i="10"/>
  <c r="Y45" i="10"/>
  <c r="AN45" i="10"/>
  <c r="AJ45" i="10"/>
  <c r="AF45" i="10"/>
  <c r="AB45" i="10"/>
  <c r="AI45" i="10"/>
  <c r="Z9" i="10"/>
  <c r="AH9" i="10"/>
  <c r="Z11" i="10"/>
  <c r="AD11" i="10"/>
  <c r="AL11" i="10"/>
  <c r="AA9" i="10"/>
  <c r="AE9" i="10"/>
  <c r="AI9" i="10"/>
  <c r="AM9" i="10"/>
  <c r="Z10" i="10"/>
  <c r="AD10" i="10"/>
  <c r="AH10" i="10"/>
  <c r="AL10" i="10"/>
  <c r="AP10" i="10"/>
  <c r="AA11" i="10"/>
  <c r="AE11" i="10"/>
  <c r="AI11" i="10"/>
  <c r="AM11" i="10"/>
  <c r="Z12" i="10"/>
  <c r="AD12" i="10"/>
  <c r="AH12" i="10"/>
  <c r="AL12" i="10"/>
  <c r="AP12" i="10"/>
  <c r="Y13" i="10"/>
  <c r="AC13" i="10"/>
  <c r="AG13" i="10"/>
  <c r="AK13" i="10"/>
  <c r="AO13" i="10"/>
  <c r="Z14" i="10"/>
  <c r="AD14" i="10"/>
  <c r="AH14" i="10"/>
  <c r="AL14" i="10"/>
  <c r="AP14" i="10"/>
  <c r="AA15" i="10"/>
  <c r="AE15" i="10"/>
  <c r="AI15" i="10"/>
  <c r="AM15" i="10"/>
  <c r="AB16" i="10"/>
  <c r="AF16" i="10"/>
  <c r="AJ16" i="10"/>
  <c r="AN16" i="10"/>
  <c r="AN17" i="10"/>
  <c r="AJ17" i="10"/>
  <c r="AF17" i="10"/>
  <c r="AA17" i="10"/>
  <c r="AE17" i="10"/>
  <c r="AK17" i="10"/>
  <c r="AP17" i="10"/>
  <c r="Z18" i="10"/>
  <c r="AF18" i="10"/>
  <c r="AK18" i="10"/>
  <c r="AP18" i="10"/>
  <c r="AA19" i="10"/>
  <c r="AF19" i="10"/>
  <c r="AK19" i="10"/>
  <c r="AP21" i="10"/>
  <c r="AL21" i="10"/>
  <c r="AH21" i="10"/>
  <c r="AD21" i="10"/>
  <c r="Z21" i="10"/>
  <c r="AN21" i="10"/>
  <c r="AJ21" i="10"/>
  <c r="AF21" i="10"/>
  <c r="AB21" i="10"/>
  <c r="Y21" i="10"/>
  <c r="AG21" i="10"/>
  <c r="AO21" i="10"/>
  <c r="AO22" i="10"/>
  <c r="AK22" i="10"/>
  <c r="AG22" i="10"/>
  <c r="AC22" i="10"/>
  <c r="Y22" i="10"/>
  <c r="AB22" i="10"/>
  <c r="AJ22" i="10"/>
  <c r="AC23" i="10"/>
  <c r="AO27" i="10"/>
  <c r="AK27" i="10"/>
  <c r="AG27" i="10"/>
  <c r="AC27" i="10"/>
  <c r="Y27" i="10"/>
  <c r="AN27" i="10"/>
  <c r="AJ27" i="10"/>
  <c r="AF27" i="10"/>
  <c r="AB27" i="10"/>
  <c r="AL27" i="10"/>
  <c r="AP28" i="10"/>
  <c r="AL28" i="10"/>
  <c r="AH28" i="10"/>
  <c r="AD28" i="10"/>
  <c r="Z28" i="10"/>
  <c r="AO28" i="10"/>
  <c r="AK28" i="10"/>
  <c r="AG28" i="10"/>
  <c r="AC28" i="10"/>
  <c r="Y28" i="10"/>
  <c r="AN28" i="10"/>
  <c r="AJ28" i="10"/>
  <c r="AF28" i="10"/>
  <c r="AB28" i="10"/>
  <c r="AA28" i="10"/>
  <c r="AQ28" i="10"/>
  <c r="AD31" i="10"/>
  <c r="AO35" i="10"/>
  <c r="AL35" i="10"/>
  <c r="AO37" i="10"/>
  <c r="AL37" i="10"/>
  <c r="AP38" i="10"/>
  <c r="AL38" i="10"/>
  <c r="AH38" i="10"/>
  <c r="AD38" i="10"/>
  <c r="Z38" i="10"/>
  <c r="AO38" i="10"/>
  <c r="AK38" i="10"/>
  <c r="AG38" i="10"/>
  <c r="AC38" i="10"/>
  <c r="Y38" i="10"/>
  <c r="AN38" i="10"/>
  <c r="AJ38" i="10"/>
  <c r="AF38" i="10"/>
  <c r="AB38" i="10"/>
  <c r="AM38" i="10"/>
  <c r="AO39" i="10"/>
  <c r="AL39" i="10"/>
  <c r="AN41" i="10"/>
  <c r="AJ41" i="10"/>
  <c r="AF41" i="10"/>
  <c r="AB41" i="10"/>
  <c r="X41" i="10"/>
  <c r="AH41" i="10"/>
  <c r="AM45" i="10"/>
  <c r="AP46" i="10"/>
  <c r="AL46" i="10"/>
  <c r="AH46" i="10"/>
  <c r="AD46" i="10"/>
  <c r="Z46" i="10"/>
  <c r="AO46" i="10"/>
  <c r="AK46" i="10"/>
  <c r="AG46" i="10"/>
  <c r="AC46" i="10"/>
  <c r="Y46" i="10"/>
  <c r="AN46" i="10"/>
  <c r="AJ46" i="10"/>
  <c r="AF46" i="10"/>
  <c r="AB46" i="10"/>
  <c r="AI46" i="10"/>
  <c r="AN49" i="10"/>
  <c r="AJ49" i="10"/>
  <c r="AF49" i="10"/>
  <c r="AB49" i="10"/>
  <c r="AH49" i="10"/>
  <c r="AB9" i="10"/>
  <c r="AF9" i="10"/>
  <c r="AJ9" i="10"/>
  <c r="AN9" i="10"/>
  <c r="AA10" i="10"/>
  <c r="AE10" i="10"/>
  <c r="AI10" i="10"/>
  <c r="AM10" i="10"/>
  <c r="AB11" i="10"/>
  <c r="AF11" i="10"/>
  <c r="AJ11" i="10"/>
  <c r="AN11" i="10"/>
  <c r="AA12" i="10"/>
  <c r="AE12" i="10"/>
  <c r="AI12" i="10"/>
  <c r="AM12" i="10"/>
  <c r="AQ12" i="10"/>
  <c r="Z13" i="10"/>
  <c r="AD13" i="10"/>
  <c r="AH13" i="10"/>
  <c r="AL13" i="10"/>
  <c r="AP13" i="10"/>
  <c r="AA14" i="10"/>
  <c r="AE14" i="10"/>
  <c r="AI14" i="10"/>
  <c r="AM14" i="10"/>
  <c r="AQ14" i="10"/>
  <c r="AB15" i="10"/>
  <c r="AF15" i="10"/>
  <c r="AJ15" i="10"/>
  <c r="AN15" i="10"/>
  <c r="Y16" i="10"/>
  <c r="AC16" i="10"/>
  <c r="AG16" i="10"/>
  <c r="AK16" i="10"/>
  <c r="AO16" i="10"/>
  <c r="AG17" i="10"/>
  <c r="AL17" i="10"/>
  <c r="AQ17" i="10"/>
  <c r="AP19" i="10"/>
  <c r="AL19" i="10"/>
  <c r="AH19" i="10"/>
  <c r="AD19" i="10"/>
  <c r="Z19" i="10"/>
  <c r="AB19" i="10"/>
  <c r="AG19" i="10"/>
  <c r="AM19" i="10"/>
  <c r="AN25" i="10"/>
  <c r="AJ25" i="10"/>
  <c r="AF25" i="10"/>
  <c r="AB25" i="10"/>
  <c r="AQ25" i="10"/>
  <c r="AM25" i="10"/>
  <c r="AI25" i="10"/>
  <c r="AE25" i="10"/>
  <c r="AP25" i="10"/>
  <c r="AL25" i="10"/>
  <c r="AH25" i="10"/>
  <c r="AD25" i="10"/>
  <c r="Z25" i="10"/>
  <c r="AG25" i="10"/>
  <c r="AO26" i="10"/>
  <c r="AK26" i="10"/>
  <c r="AG26" i="10"/>
  <c r="AC26" i="10"/>
  <c r="Y26" i="10"/>
  <c r="AN26" i="10"/>
  <c r="AJ26" i="10"/>
  <c r="AF26" i="10"/>
  <c r="AB26" i="10"/>
  <c r="AL26" i="10"/>
  <c r="Z35" i="10"/>
  <c r="AP35" i="10"/>
  <c r="Z37" i="10"/>
  <c r="AP37" i="10"/>
  <c r="Z39" i="10"/>
  <c r="AP39" i="10"/>
  <c r="AP42" i="10"/>
  <c r="AL42" i="10"/>
  <c r="AH42" i="10"/>
  <c r="AD42" i="10"/>
  <c r="Z42" i="10"/>
  <c r="AO42" i="10"/>
  <c r="AK42" i="10"/>
  <c r="AG42" i="10"/>
  <c r="AC42" i="10"/>
  <c r="Y42" i="10"/>
  <c r="AN42" i="10"/>
  <c r="AJ42" i="10"/>
  <c r="AF42" i="10"/>
  <c r="AB42" i="10"/>
  <c r="AI42" i="10"/>
  <c r="AN43" i="10"/>
  <c r="AJ43" i="10"/>
  <c r="AF43" i="10"/>
  <c r="AB43" i="10"/>
  <c r="X43" i="10"/>
  <c r="AH43" i="10"/>
  <c r="AA45" i="10"/>
  <c r="AQ45" i="10"/>
  <c r="AD9" i="10"/>
  <c r="AL9" i="10"/>
  <c r="AP9" i="10"/>
  <c r="Y9" i="10"/>
  <c r="AC9" i="10"/>
  <c r="AG9" i="10"/>
  <c r="AK9" i="10"/>
  <c r="Y11" i="10"/>
  <c r="AC11" i="10"/>
  <c r="AG11" i="10"/>
  <c r="AK11" i="10"/>
  <c r="AB12" i="10"/>
  <c r="AF12" i="10"/>
  <c r="AJ12" i="10"/>
  <c r="AA13" i="10"/>
  <c r="AE13" i="10"/>
  <c r="AI13" i="10"/>
  <c r="AM13" i="10"/>
  <c r="Y15" i="10"/>
  <c r="AC15" i="10"/>
  <c r="AG15" i="10"/>
  <c r="AK15" i="10"/>
  <c r="Z16" i="10"/>
  <c r="AD16" i="10"/>
  <c r="AH16" i="10"/>
  <c r="AL16" i="10"/>
  <c r="Y17" i="10"/>
  <c r="AC17" i="10"/>
  <c r="AH17" i="10"/>
  <c r="AM17" i="10"/>
  <c r="AC18" i="10"/>
  <c r="AH18" i="10"/>
  <c r="S19" i="10"/>
  <c r="AC19" i="10"/>
  <c r="AI19" i="10"/>
  <c r="AN19" i="10"/>
  <c r="AF22" i="10"/>
  <c r="AN22" i="10"/>
  <c r="AP23" i="10"/>
  <c r="AL23" i="10"/>
  <c r="AH23" i="10"/>
  <c r="AD23" i="10"/>
  <c r="Z23" i="10"/>
  <c r="AN23" i="10"/>
  <c r="AJ23" i="10"/>
  <c r="AF23" i="10"/>
  <c r="AB23" i="10"/>
  <c r="Y23" i="10"/>
  <c r="AG23" i="10"/>
  <c r="AO23" i="10"/>
  <c r="Y25" i="10"/>
  <c r="AK25" i="10"/>
  <c r="AQ26" i="10"/>
  <c r="Z26" i="10"/>
  <c r="AP26" i="10"/>
  <c r="AO31" i="10"/>
  <c r="AK31" i="10"/>
  <c r="AG31" i="10"/>
  <c r="AC31" i="10"/>
  <c r="Y31" i="10"/>
  <c r="AN31" i="10"/>
  <c r="AJ31" i="10"/>
  <c r="AF31" i="10"/>
  <c r="AB31" i="10"/>
  <c r="AL31" i="10"/>
  <c r="AP32" i="10"/>
  <c r="AL32" i="10"/>
  <c r="AH32" i="10"/>
  <c r="AD32" i="10"/>
  <c r="Z32" i="10"/>
  <c r="AO32" i="10"/>
  <c r="AK32" i="10"/>
  <c r="AG32" i="10"/>
  <c r="AC32" i="10"/>
  <c r="Y32" i="10"/>
  <c r="AN32" i="10"/>
  <c r="AJ32" i="10"/>
  <c r="AF32" i="10"/>
  <c r="AB32" i="10"/>
  <c r="AA32" i="10"/>
  <c r="AQ32" i="10"/>
  <c r="AD35" i="10"/>
  <c r="AD37" i="10"/>
  <c r="AE38" i="10"/>
  <c r="AD39" i="10"/>
  <c r="Z41" i="10"/>
  <c r="AP41" i="10"/>
  <c r="AM42" i="10"/>
  <c r="AO43" i="10"/>
  <c r="AL43" i="10"/>
  <c r="AP44" i="10"/>
  <c r="AL44" i="10"/>
  <c r="AH44" i="10"/>
  <c r="AD44" i="10"/>
  <c r="Z44" i="10"/>
  <c r="AO44" i="10"/>
  <c r="AK44" i="10"/>
  <c r="AG44" i="10"/>
  <c r="AC44" i="10"/>
  <c r="Y44" i="10"/>
  <c r="AN44" i="10"/>
  <c r="AJ44" i="10"/>
  <c r="AF44" i="10"/>
  <c r="AB44" i="10"/>
  <c r="AI44" i="10"/>
  <c r="AE45" i="10"/>
  <c r="AA46" i="10"/>
  <c r="AQ46" i="10"/>
  <c r="Z49" i="10"/>
  <c r="AP49" i="10"/>
  <c r="AO54" i="10"/>
  <c r="AK54" i="10"/>
  <c r="AG54" i="10"/>
  <c r="AC54" i="10"/>
  <c r="Y54" i="10"/>
  <c r="AQ54" i="10"/>
  <c r="AL54" i="10"/>
  <c r="AF54" i="10"/>
  <c r="AA54" i="10"/>
  <c r="AP54" i="10"/>
  <c r="AJ54" i="10"/>
  <c r="AE54" i="10"/>
  <c r="Z54" i="10"/>
  <c r="AN54" i="10"/>
  <c r="AI54" i="10"/>
  <c r="AD54" i="10"/>
  <c r="AM54" i="10"/>
  <c r="AA18" i="10"/>
  <c r="AE18" i="10"/>
  <c r="AI18" i="10"/>
  <c r="AM18" i="10"/>
  <c r="AA22" i="10"/>
  <c r="AE22" i="10"/>
  <c r="AI22" i="10"/>
  <c r="AM22" i="10"/>
  <c r="AA26" i="10"/>
  <c r="AE26" i="10"/>
  <c r="AI26" i="10"/>
  <c r="AM26" i="10"/>
  <c r="AA27" i="10"/>
  <c r="AE27" i="10"/>
  <c r="AI27" i="10"/>
  <c r="AM27" i="10"/>
  <c r="Y29" i="10"/>
  <c r="AC29" i="10"/>
  <c r="AG29" i="10"/>
  <c r="AK29" i="10"/>
  <c r="AO29" i="10"/>
  <c r="Z30" i="10"/>
  <c r="AD30" i="10"/>
  <c r="AH30" i="10"/>
  <c r="AL30" i="10"/>
  <c r="AP30" i="10"/>
  <c r="AA31" i="10"/>
  <c r="AE31" i="10"/>
  <c r="AI31" i="10"/>
  <c r="AM31" i="10"/>
  <c r="S32" i="10"/>
  <c r="Y33" i="10"/>
  <c r="AC33" i="10"/>
  <c r="AG33" i="10"/>
  <c r="AK33" i="10"/>
  <c r="AO33" i="10"/>
  <c r="Z34" i="10"/>
  <c r="AD34" i="10"/>
  <c r="AH34" i="10"/>
  <c r="AL34" i="10"/>
  <c r="AP34" i="10"/>
  <c r="AA35" i="10"/>
  <c r="AE35" i="10"/>
  <c r="AI35" i="10"/>
  <c r="AM35" i="10"/>
  <c r="AQ35" i="10"/>
  <c r="AA37" i="10"/>
  <c r="AE37" i="10"/>
  <c r="AI37" i="10"/>
  <c r="AM37" i="10"/>
  <c r="AQ37" i="10"/>
  <c r="AA39" i="10"/>
  <c r="AE39" i="10"/>
  <c r="AI39" i="10"/>
  <c r="AM39" i="10"/>
  <c r="AQ39" i="10"/>
  <c r="AA41" i="10"/>
  <c r="AE41" i="10"/>
  <c r="AI41" i="10"/>
  <c r="AM41" i="10"/>
  <c r="AQ41" i="10"/>
  <c r="AA43" i="10"/>
  <c r="AE43" i="10"/>
  <c r="AI43" i="10"/>
  <c r="AM43" i="10"/>
  <c r="AQ43" i="10"/>
  <c r="Y47" i="10"/>
  <c r="AC47" i="10"/>
  <c r="AG47" i="10"/>
  <c r="AK47" i="10"/>
  <c r="AO47" i="10"/>
  <c r="Z48" i="10"/>
  <c r="AD48" i="10"/>
  <c r="AH48" i="10"/>
  <c r="AL48" i="10"/>
  <c r="AP48" i="10"/>
  <c r="AA49" i="10"/>
  <c r="AE49" i="10"/>
  <c r="AI49" i="10"/>
  <c r="AM49" i="10"/>
  <c r="AQ49" i="10"/>
  <c r="Z50" i="10"/>
  <c r="AD50" i="10"/>
  <c r="AH50" i="10"/>
  <c r="AL50" i="10"/>
  <c r="AP50" i="10"/>
  <c r="Y51" i="10"/>
  <c r="AC51" i="10"/>
  <c r="AG51" i="10"/>
  <c r="AK51" i="10"/>
  <c r="AO51" i="10"/>
  <c r="AA53" i="10"/>
  <c r="AG53" i="10"/>
  <c r="AL53" i="10"/>
  <c r="Z55" i="10"/>
  <c r="AE55" i="10"/>
  <c r="AK55" i="10"/>
  <c r="AP55" i="10"/>
  <c r="AC59" i="10"/>
  <c r="AO62" i="10"/>
  <c r="AK62" i="10"/>
  <c r="AG62" i="10"/>
  <c r="AC62" i="10"/>
  <c r="Y62" i="10"/>
  <c r="AN62" i="10"/>
  <c r="AJ62" i="10"/>
  <c r="AF62" i="10"/>
  <c r="AB62" i="10"/>
  <c r="X62" i="10"/>
  <c r="AH62" i="10"/>
  <c r="Z29" i="10"/>
  <c r="AD29" i="10"/>
  <c r="AH29" i="10"/>
  <c r="AL29" i="10"/>
  <c r="AA30" i="10"/>
  <c r="AE30" i="10"/>
  <c r="AI30" i="10"/>
  <c r="AM30" i="10"/>
  <c r="AQ30" i="10"/>
  <c r="Z33" i="10"/>
  <c r="AD33" i="10"/>
  <c r="AH33" i="10"/>
  <c r="AL33" i="10"/>
  <c r="AA34" i="10"/>
  <c r="AE34" i="10"/>
  <c r="AI34" i="10"/>
  <c r="AM34" i="10"/>
  <c r="AQ34" i="10"/>
  <c r="Z47" i="10"/>
  <c r="AD47" i="10"/>
  <c r="AH47" i="10"/>
  <c r="AL47" i="10"/>
  <c r="AA48" i="10"/>
  <c r="AE48" i="10"/>
  <c r="AI48" i="10"/>
  <c r="AM48" i="10"/>
  <c r="AQ48" i="10"/>
  <c r="AA50" i="10"/>
  <c r="AE50" i="10"/>
  <c r="AI50" i="10"/>
  <c r="AM50" i="10"/>
  <c r="AQ50" i="10"/>
  <c r="Z51" i="10"/>
  <c r="AD51" i="10"/>
  <c r="AH51" i="10"/>
  <c r="AL51" i="10"/>
  <c r="AN53" i="10"/>
  <c r="AJ53" i="10"/>
  <c r="AF53" i="10"/>
  <c r="AB53" i="10"/>
  <c r="AC53" i="10"/>
  <c r="AH53" i="10"/>
  <c r="AM53" i="10"/>
  <c r="AA55" i="10"/>
  <c r="AG55" i="10"/>
  <c r="AL55" i="10"/>
  <c r="AQ55" i="10"/>
  <c r="AP59" i="10"/>
  <c r="AL59" i="10"/>
  <c r="AH59" i="10"/>
  <c r="AD59" i="10"/>
  <c r="Z59" i="10"/>
  <c r="AN59" i="10"/>
  <c r="AJ59" i="10"/>
  <c r="AF59" i="10"/>
  <c r="AB59" i="10"/>
  <c r="AE59" i="10"/>
  <c r="AM59" i="10"/>
  <c r="AA29" i="10"/>
  <c r="AE29" i="10"/>
  <c r="AI29" i="10"/>
  <c r="AM29" i="10"/>
  <c r="AB30" i="10"/>
  <c r="AF30" i="10"/>
  <c r="AJ30" i="10"/>
  <c r="AA33" i="10"/>
  <c r="AE33" i="10"/>
  <c r="AI33" i="10"/>
  <c r="AM33" i="10"/>
  <c r="S34" i="10"/>
  <c r="AB34" i="10"/>
  <c r="AF34" i="10"/>
  <c r="AJ34" i="10"/>
  <c r="Y35" i="10"/>
  <c r="AC35" i="10"/>
  <c r="AG35" i="10"/>
  <c r="AK35" i="10"/>
  <c r="Y37" i="10"/>
  <c r="AC37" i="10"/>
  <c r="AG37" i="10"/>
  <c r="AK37" i="10"/>
  <c r="Y39" i="10"/>
  <c r="AC39" i="10"/>
  <c r="AG39" i="10"/>
  <c r="AK39" i="10"/>
  <c r="Y41" i="10"/>
  <c r="AC41" i="10"/>
  <c r="AG41" i="10"/>
  <c r="AK41" i="10"/>
  <c r="Y43" i="10"/>
  <c r="AC43" i="10"/>
  <c r="AG43" i="10"/>
  <c r="AK43" i="10"/>
  <c r="AA47" i="10"/>
  <c r="AE47" i="10"/>
  <c r="AI47" i="10"/>
  <c r="AM47" i="10"/>
  <c r="AB48" i="10"/>
  <c r="AF48" i="10"/>
  <c r="AJ48" i="10"/>
  <c r="Y49" i="10"/>
  <c r="AC49" i="10"/>
  <c r="AG49" i="10"/>
  <c r="AK49" i="10"/>
  <c r="AB50" i="10"/>
  <c r="AF50" i="10"/>
  <c r="AJ50" i="10"/>
  <c r="AA51" i="10"/>
  <c r="AE51" i="10"/>
  <c r="AI51" i="10"/>
  <c r="AM51" i="10"/>
  <c r="Y53" i="10"/>
  <c r="AD53" i="10"/>
  <c r="AI53" i="10"/>
  <c r="AO53" i="10"/>
  <c r="AN55" i="10"/>
  <c r="AJ55" i="10"/>
  <c r="AF55" i="10"/>
  <c r="AB55" i="10"/>
  <c r="AC55" i="10"/>
  <c r="AH55" i="10"/>
  <c r="AM55" i="10"/>
  <c r="AP57" i="10"/>
  <c r="AL57" i="10"/>
  <c r="AH57" i="10"/>
  <c r="AD57" i="10"/>
  <c r="Z57" i="10"/>
  <c r="AN57" i="10"/>
  <c r="AJ57" i="10"/>
  <c r="AF57" i="10"/>
  <c r="AB57" i="10"/>
  <c r="AE57" i="10"/>
  <c r="AM57" i="10"/>
  <c r="AB58" i="10"/>
  <c r="Y59" i="10"/>
  <c r="AG59" i="10"/>
  <c r="AO59" i="10"/>
  <c r="AO60" i="10"/>
  <c r="AK60" i="10"/>
  <c r="AG60" i="10"/>
  <c r="AC60" i="10"/>
  <c r="Y60" i="10"/>
  <c r="AN60" i="10"/>
  <c r="AJ60" i="10"/>
  <c r="AF60" i="10"/>
  <c r="AB60" i="10"/>
  <c r="AD60" i="10"/>
  <c r="Z62" i="10"/>
  <c r="AP62" i="10"/>
  <c r="Y58" i="10"/>
  <c r="AC58" i="10"/>
  <c r="AG58" i="10"/>
  <c r="AK58" i="10"/>
  <c r="AO58" i="10"/>
  <c r="AA60" i="10"/>
  <c r="AE60" i="10"/>
  <c r="AI60" i="10"/>
  <c r="AM60" i="10"/>
  <c r="Z61" i="10"/>
  <c r="AD61" i="10"/>
  <c r="AH61" i="10"/>
  <c r="AL61" i="10"/>
  <c r="AP61" i="10"/>
  <c r="AA62" i="10"/>
  <c r="AE62" i="10"/>
  <c r="AI62" i="10"/>
  <c r="AM62" i="10"/>
  <c r="AA61" i="10"/>
  <c r="AE61" i="10"/>
  <c r="AI61" i="10"/>
  <c r="AM61" i="10"/>
  <c r="AQ61" i="10"/>
  <c r="AA58" i="10"/>
  <c r="AE58" i="10"/>
  <c r="AI58" i="10"/>
  <c r="AM58" i="10"/>
  <c r="AB61" i="10"/>
  <c r="AF61" i="10"/>
  <c r="AJ61" i="10"/>
  <c r="S30" i="1"/>
  <c r="S27" i="1"/>
  <c r="S24" i="1"/>
  <c r="S21" i="1"/>
  <c r="S18" i="1"/>
  <c r="S15" i="1"/>
  <c r="S12" i="1"/>
  <c r="I20" i="10"/>
  <c r="W14" i="10"/>
  <c r="Q7" i="10" l="1"/>
  <c r="X7" i="10" s="1"/>
  <c r="G7" i="10"/>
  <c r="U7" i="10"/>
  <c r="F80" i="10"/>
  <c r="V28" i="10"/>
  <c r="F77" i="10"/>
  <c r="W68" i="10"/>
  <c r="F65" i="10"/>
  <c r="V58" i="10"/>
  <c r="W34" i="10"/>
  <c r="V73" i="10"/>
  <c r="W58" i="10"/>
  <c r="F64" i="10"/>
  <c r="V34" i="10"/>
  <c r="Q6" i="10"/>
  <c r="AE6" i="10" s="1"/>
  <c r="W10" i="10"/>
  <c r="V82" i="10"/>
  <c r="V42" i="10"/>
  <c r="W82" i="10"/>
  <c r="F85" i="10"/>
  <c r="W86" i="10"/>
  <c r="V86" i="10"/>
  <c r="G86" i="10"/>
  <c r="F86" i="10"/>
  <c r="V94" i="10"/>
  <c r="W94" i="10"/>
  <c r="F94" i="10"/>
  <c r="G94" i="10"/>
  <c r="F102" i="10"/>
  <c r="W102" i="10"/>
  <c r="V102" i="10"/>
  <c r="G102" i="10"/>
  <c r="F91" i="10"/>
  <c r="W91" i="10"/>
  <c r="V91" i="10"/>
  <c r="G91" i="10"/>
  <c r="F99" i="10"/>
  <c r="W99" i="10"/>
  <c r="V99" i="10"/>
  <c r="G99" i="10"/>
  <c r="W88" i="10"/>
  <c r="V88" i="10"/>
  <c r="F88" i="10"/>
  <c r="G88" i="10"/>
  <c r="W96" i="10"/>
  <c r="F96" i="10"/>
  <c r="V96" i="10"/>
  <c r="G96" i="10"/>
  <c r="F104" i="10"/>
  <c r="W104" i="10"/>
  <c r="V104" i="10"/>
  <c r="G104" i="10"/>
  <c r="V93" i="10"/>
  <c r="F93" i="10"/>
  <c r="W93" i="10"/>
  <c r="G93" i="10"/>
  <c r="F101" i="10"/>
  <c r="W101" i="10"/>
  <c r="V101" i="10"/>
  <c r="G101" i="10"/>
  <c r="G90" i="10"/>
  <c r="W90" i="10"/>
  <c r="V90" i="10"/>
  <c r="F90" i="10"/>
  <c r="G98" i="10"/>
  <c r="W98" i="10"/>
  <c r="V98" i="10"/>
  <c r="F98" i="10"/>
  <c r="F87" i="10"/>
  <c r="V87" i="10"/>
  <c r="W87" i="10"/>
  <c r="G87" i="10"/>
  <c r="F95" i="10"/>
  <c r="V95" i="10"/>
  <c r="W95" i="10"/>
  <c r="G95" i="10"/>
  <c r="F103" i="10"/>
  <c r="W103" i="10"/>
  <c r="V103" i="10"/>
  <c r="G103" i="10"/>
  <c r="F92" i="10"/>
  <c r="W92" i="10"/>
  <c r="V92" i="10"/>
  <c r="G92" i="10"/>
  <c r="V100" i="10"/>
  <c r="W100" i="10"/>
  <c r="F100" i="10"/>
  <c r="G100" i="10"/>
  <c r="W89" i="10"/>
  <c r="V89" i="10"/>
  <c r="F89" i="10"/>
  <c r="G89" i="10"/>
  <c r="V97" i="10"/>
  <c r="W97" i="10"/>
  <c r="F97" i="10"/>
  <c r="G97" i="10"/>
  <c r="F105" i="10"/>
  <c r="W105" i="10"/>
  <c r="V105" i="10"/>
  <c r="G105" i="10"/>
  <c r="S33" i="1"/>
  <c r="S37" i="1" s="1"/>
  <c r="W12" i="10"/>
  <c r="V12" i="10"/>
  <c r="W73" i="10"/>
  <c r="G77" i="10"/>
  <c r="F36" i="10"/>
  <c r="W76" i="10"/>
  <c r="F73" i="10"/>
  <c r="G36" i="10"/>
  <c r="G76" i="10"/>
  <c r="W84" i="10"/>
  <c r="F68" i="10"/>
  <c r="V84" i="10"/>
  <c r="G73" i="10"/>
  <c r="V60" i="10"/>
  <c r="F60" i="10"/>
  <c r="F84" i="10"/>
  <c r="F69" i="10"/>
  <c r="F75" i="10"/>
  <c r="W46" i="10"/>
  <c r="F83" i="10"/>
  <c r="V85" i="10"/>
  <c r="W69" i="10"/>
  <c r="V69" i="10"/>
  <c r="G69" i="10"/>
  <c r="V83" i="10"/>
  <c r="V46" i="10"/>
  <c r="W30" i="10"/>
  <c r="F8" i="10"/>
  <c r="W52" i="10"/>
  <c r="W81" i="10"/>
  <c r="W77" i="10"/>
  <c r="F74" i="10"/>
  <c r="V70" i="10"/>
  <c r="V66" i="10"/>
  <c r="W72" i="10"/>
  <c r="F79" i="10"/>
  <c r="V77" i="10"/>
  <c r="V63" i="10"/>
  <c r="G52" i="10"/>
  <c r="G64" i="10"/>
  <c r="G14" i="10"/>
  <c r="G12" i="10"/>
  <c r="W28" i="10"/>
  <c r="W70" i="10"/>
  <c r="W65" i="10"/>
  <c r="G65" i="10"/>
  <c r="G63" i="10"/>
  <c r="V52" i="10"/>
  <c r="V30" i="10"/>
  <c r="F46" i="10"/>
  <c r="F72" i="10"/>
  <c r="V74" i="10"/>
  <c r="F70" i="10"/>
  <c r="W64" i="10"/>
  <c r="F67" i="10"/>
  <c r="V71" i="10"/>
  <c r="F81" i="10"/>
  <c r="W79" i="10"/>
  <c r="G28" i="10"/>
  <c r="G72" i="10"/>
  <c r="G80" i="10"/>
  <c r="W66" i="10"/>
  <c r="F78" i="10"/>
  <c r="W83" i="10"/>
  <c r="V67" i="10"/>
  <c r="V79" i="10"/>
  <c r="V75" i="10"/>
  <c r="G67" i="10"/>
  <c r="G70" i="10"/>
  <c r="G38" i="10"/>
  <c r="G62" i="10"/>
  <c r="G78" i="10"/>
  <c r="G66" i="10"/>
  <c r="G42" i="10"/>
  <c r="G74" i="10"/>
  <c r="V78" i="10"/>
  <c r="F63" i="10"/>
  <c r="F71" i="10"/>
  <c r="G75" i="10"/>
  <c r="G82" i="10"/>
  <c r="G30" i="10"/>
  <c r="G85" i="10"/>
  <c r="G34" i="10"/>
  <c r="G58" i="10"/>
  <c r="AE7" i="10"/>
  <c r="AP7" i="10"/>
  <c r="AA7" i="10"/>
  <c r="AG6" i="10"/>
  <c r="AI6" i="10"/>
  <c r="AC6" i="10"/>
  <c r="AD6" i="10"/>
  <c r="V10" i="10"/>
  <c r="G10" i="10"/>
  <c r="I10" i="10" s="1"/>
  <c r="AD7" i="10"/>
  <c r="AP6" i="10"/>
  <c r="AK6" i="10"/>
  <c r="AO7" i="10"/>
  <c r="AM7" i="10"/>
  <c r="AL7" i="10"/>
  <c r="AK7" i="10"/>
  <c r="AF7" i="10"/>
  <c r="AI7" i="10"/>
  <c r="AH7" i="10"/>
  <c r="Y7" i="10"/>
  <c r="AN7" i="10"/>
  <c r="G55" i="10"/>
  <c r="G13" i="10"/>
  <c r="G22" i="10"/>
  <c r="G59" i="10"/>
  <c r="AA6" i="10"/>
  <c r="AG7" i="10"/>
  <c r="AL6" i="10"/>
  <c r="AO6" i="10"/>
  <c r="AB7" i="10"/>
  <c r="G39" i="10"/>
  <c r="G33" i="10"/>
  <c r="AM6" i="10"/>
  <c r="AC7" i="10"/>
  <c r="AH6" i="10"/>
  <c r="AF6" i="10"/>
  <c r="AQ7" i="10"/>
  <c r="G40" i="10"/>
  <c r="G53" i="10"/>
  <c r="G37" i="10"/>
  <c r="G56" i="10"/>
  <c r="G29" i="10"/>
  <c r="I29" i="10" s="1"/>
  <c r="G47" i="10"/>
  <c r="G23" i="10"/>
  <c r="G16" i="10"/>
  <c r="G27" i="10"/>
  <c r="G41" i="10"/>
  <c r="G57" i="10"/>
  <c r="G17" i="10"/>
  <c r="G50" i="10"/>
  <c r="G15" i="10"/>
  <c r="G49" i="10"/>
  <c r="G32" i="10"/>
  <c r="G25" i="10"/>
  <c r="G19" i="10"/>
  <c r="G48" i="10"/>
  <c r="G18" i="10"/>
  <c r="G35" i="10"/>
  <c r="G11" i="10"/>
  <c r="G26" i="10"/>
  <c r="G45" i="10"/>
  <c r="G61" i="10"/>
  <c r="G21" i="10"/>
  <c r="Q8" i="10"/>
  <c r="X8" i="10" s="1"/>
  <c r="W50" i="10"/>
  <c r="F7" i="10"/>
  <c r="AI59" i="10"/>
  <c r="AB51" i="10"/>
  <c r="AA59" i="10"/>
  <c r="AN51" i="10"/>
  <c r="AQ51" i="10"/>
  <c r="Z43" i="10"/>
  <c r="AM21" i="10"/>
  <c r="AD43" i="10"/>
  <c r="AD27" i="10"/>
  <c r="AO19" i="10"/>
  <c r="X57" i="10"/>
  <c r="AQ57" i="10"/>
  <c r="X33" i="10"/>
  <c r="AJ33" i="10"/>
  <c r="AI32" i="10"/>
  <c r="AM32" i="10"/>
  <c r="S18" i="10"/>
  <c r="AG18" i="10"/>
  <c r="X85" i="10"/>
  <c r="AE85" i="10"/>
  <c r="AO85" i="10"/>
  <c r="AM85" i="10"/>
  <c r="AJ85" i="10"/>
  <c r="AL85" i="10"/>
  <c r="AA85" i="10"/>
  <c r="Y85" i="10"/>
  <c r="AF85" i="10"/>
  <c r="AH85" i="10"/>
  <c r="AI85" i="10"/>
  <c r="Y82" i="10"/>
  <c r="AA82" i="10"/>
  <c r="Z85" i="10"/>
  <c r="AN85" i="10"/>
  <c r="AQ78" i="10"/>
  <c r="AM74" i="10"/>
  <c r="AM70" i="10"/>
  <c r="AD78" i="10"/>
  <c r="AL70" i="10"/>
  <c r="AK73" i="10"/>
  <c r="AN73" i="10"/>
  <c r="AQ73" i="10"/>
  <c r="AA73" i="10"/>
  <c r="AD73" i="10"/>
  <c r="AG73" i="10"/>
  <c r="AJ73" i="10"/>
  <c r="AM73" i="10"/>
  <c r="AP73" i="10"/>
  <c r="Z73" i="10"/>
  <c r="AB73" i="10"/>
  <c r="AL73" i="10"/>
  <c r="AO73" i="10"/>
  <c r="AF73" i="10"/>
  <c r="AH73" i="10"/>
  <c r="AC73" i="10"/>
  <c r="AI73" i="10"/>
  <c r="Y73" i="10"/>
  <c r="AE73" i="10"/>
  <c r="AG81" i="10"/>
  <c r="AQ59" i="10"/>
  <c r="AP51" i="10"/>
  <c r="Y19" i="10"/>
  <c r="X55" i="10"/>
  <c r="Y55" i="10"/>
  <c r="S31" i="10"/>
  <c r="AP31" i="10"/>
  <c r="X30" i="10"/>
  <c r="AK30" i="10"/>
  <c r="X38" i="10"/>
  <c r="AQ38" i="10"/>
  <c r="X12" i="10"/>
  <c r="Y12" i="10"/>
  <c r="X28" i="10"/>
  <c r="AM28" i="10"/>
  <c r="AK85" i="10"/>
  <c r="AL82" i="10"/>
  <c r="AC82" i="10"/>
  <c r="AB78" i="10"/>
  <c r="AB70" i="10"/>
  <c r="AD85" i="10"/>
  <c r="AI70" i="10"/>
  <c r="AC77" i="10"/>
  <c r="AF77" i="10"/>
  <c r="AI77" i="10"/>
  <c r="AL77" i="10"/>
  <c r="AG77" i="10"/>
  <c r="AB77" i="10"/>
  <c r="AA77" i="10"/>
  <c r="Z77" i="10"/>
  <c r="Y77" i="10"/>
  <c r="AQ77" i="10"/>
  <c r="AP77" i="10"/>
  <c r="AO77" i="10"/>
  <c r="AN77" i="10"/>
  <c r="AM77" i="10"/>
  <c r="AH77" i="10"/>
  <c r="AK77" i="10"/>
  <c r="AJ77" i="10"/>
  <c r="AE77" i="10"/>
  <c r="AD77" i="10"/>
  <c r="X61" i="10"/>
  <c r="AN61" i="10"/>
  <c r="X29" i="10"/>
  <c r="AB29" i="10"/>
  <c r="X21" i="10"/>
  <c r="AI21" i="10"/>
  <c r="X13" i="10"/>
  <c r="AJ13" i="10"/>
  <c r="S48" i="10"/>
  <c r="Y48" i="10"/>
  <c r="AO48" i="10"/>
  <c r="X82" i="10"/>
  <c r="AB82" i="10"/>
  <c r="AF82" i="10"/>
  <c r="Z82" i="10"/>
  <c r="AP82" i="10"/>
  <c r="AJ82" i="10"/>
  <c r="AN82" i="10"/>
  <c r="AH82" i="10"/>
  <c r="AI82" i="10"/>
  <c r="AK82" i="10"/>
  <c r="X78" i="10"/>
  <c r="AK78" i="10"/>
  <c r="AN78" i="10"/>
  <c r="AG78" i="10"/>
  <c r="AO78" i="10"/>
  <c r="AC78" i="10"/>
  <c r="Y78" i="10"/>
  <c r="AL78" i="10"/>
  <c r="AE78" i="10"/>
  <c r="AF78" i="10"/>
  <c r="Z78" i="10"/>
  <c r="AP78" i="10"/>
  <c r="AI78" i="10"/>
  <c r="AJ78" i="10"/>
  <c r="X74" i="10"/>
  <c r="AK74" i="10"/>
  <c r="AN74" i="10"/>
  <c r="AC74" i="10"/>
  <c r="AO74" i="10"/>
  <c r="Y74" i="10"/>
  <c r="AG74" i="10"/>
  <c r="Z74" i="10"/>
  <c r="AP74" i="10"/>
  <c r="AA74" i="10"/>
  <c r="AF74" i="10"/>
  <c r="AD74" i="10"/>
  <c r="AI74" i="10"/>
  <c r="AE74" i="10"/>
  <c r="AJ74" i="10"/>
  <c r="AO81" i="10"/>
  <c r="Y81" i="10"/>
  <c r="AB81" i="10"/>
  <c r="AE81" i="10"/>
  <c r="AH81" i="10"/>
  <c r="AK81" i="10"/>
  <c r="AJ81" i="10"/>
  <c r="AI81" i="10"/>
  <c r="AD81" i="10"/>
  <c r="AC81" i="10"/>
  <c r="AQ81" i="10"/>
  <c r="AP81" i="10"/>
  <c r="AN81" i="10"/>
  <c r="AM81" i="10"/>
  <c r="AL81" i="10"/>
  <c r="AA81" i="10"/>
  <c r="X44" i="10"/>
  <c r="AE44" i="10"/>
  <c r="S10" i="10"/>
  <c r="AC10" i="10"/>
  <c r="AO82" i="10"/>
  <c r="AQ82" i="10"/>
  <c r="AQ74" i="10"/>
  <c r="AH78" i="10"/>
  <c r="AL74" i="10"/>
  <c r="X70" i="10"/>
  <c r="Y70" i="10"/>
  <c r="AC70" i="10"/>
  <c r="AG70" i="10"/>
  <c r="AO70" i="10"/>
  <c r="AK70" i="10"/>
  <c r="Z70" i="10"/>
  <c r="AP70" i="10"/>
  <c r="AQ70" i="10"/>
  <c r="AA70" i="10"/>
  <c r="AF70" i="10"/>
  <c r="AN70" i="10"/>
  <c r="AD70" i="10"/>
  <c r="AE70" i="10"/>
  <c r="AJ70" i="10"/>
  <c r="AF81" i="10"/>
  <c r="AO76" i="10"/>
  <c r="Y76" i="10"/>
  <c r="AF76" i="10"/>
  <c r="X66" i="10"/>
  <c r="AC66" i="10"/>
  <c r="AK66" i="10"/>
  <c r="AN66" i="10"/>
  <c r="AO66" i="10"/>
  <c r="Y66" i="10"/>
  <c r="AE76" i="10"/>
  <c r="Y79" i="10"/>
  <c r="Z79" i="10"/>
  <c r="AE79" i="10"/>
  <c r="Y67" i="10"/>
  <c r="AL67" i="10"/>
  <c r="AK76" i="10"/>
  <c r="AB76" i="10"/>
  <c r="X83" i="10"/>
  <c r="AE83" i="10"/>
  <c r="AK83" i="10"/>
  <c r="Y83" i="10"/>
  <c r="AC83" i="10"/>
  <c r="AO83" i="10"/>
  <c r="AM83" i="10"/>
  <c r="AG83" i="10"/>
  <c r="AQ76" i="10"/>
  <c r="AB79" i="10"/>
  <c r="AC79" i="10"/>
  <c r="AH79" i="10"/>
  <c r="AC67" i="10"/>
  <c r="S67" i="10"/>
  <c r="AE67" i="10"/>
  <c r="AH67" i="10"/>
  <c r="AK67" i="10"/>
  <c r="AN67" i="10"/>
  <c r="AQ67" i="10"/>
  <c r="AA67" i="10"/>
  <c r="AD67" i="10"/>
  <c r="AG67" i="10"/>
  <c r="AF67" i="10"/>
  <c r="X76" i="10"/>
  <c r="AP76" i="10"/>
  <c r="X79" i="10"/>
  <c r="AQ79" i="10"/>
  <c r="AA79" i="10"/>
  <c r="AD79" i="10"/>
  <c r="AG79" i="10"/>
  <c r="AJ79" i="10"/>
  <c r="AE80" i="10"/>
  <c r="X71" i="10"/>
  <c r="AN71" i="10"/>
  <c r="AG71" i="10"/>
  <c r="AD71" i="10"/>
  <c r="AA71" i="10"/>
  <c r="AQ71" i="10"/>
  <c r="AJ63" i="10"/>
  <c r="AK63" i="10"/>
  <c r="AH63" i="10"/>
  <c r="AE63" i="10"/>
  <c r="AB84" i="10"/>
  <c r="Z84" i="10"/>
  <c r="AD84" i="10"/>
  <c r="AP68" i="10"/>
  <c r="AN63" i="10"/>
  <c r="Y63" i="10"/>
  <c r="AO63" i="10"/>
  <c r="AL63" i="10"/>
  <c r="AI63" i="10"/>
  <c r="AH84" i="10"/>
  <c r="AP80" i="10"/>
  <c r="AP72" i="10"/>
  <c r="X11" i="10"/>
  <c r="X10" i="10"/>
  <c r="S72" i="10"/>
  <c r="S75" i="10"/>
  <c r="S27" i="10"/>
  <c r="S42" i="10"/>
  <c r="X60" i="10"/>
  <c r="X63" i="10"/>
  <c r="X35" i="10"/>
  <c r="S57" i="10"/>
  <c r="S17" i="10"/>
  <c r="S9" i="10"/>
  <c r="S38" i="10"/>
  <c r="S79" i="10"/>
  <c r="S49" i="10"/>
  <c r="X15" i="10"/>
  <c r="S28" i="10"/>
  <c r="X31" i="10"/>
  <c r="S25" i="10"/>
  <c r="X23" i="10"/>
  <c r="S47" i="10"/>
  <c r="X48" i="10"/>
  <c r="S21" i="10"/>
  <c r="X26" i="10"/>
  <c r="S44" i="10"/>
  <c r="S37" i="10"/>
  <c r="S83" i="10"/>
  <c r="S85" i="10"/>
  <c r="S70" i="10"/>
  <c r="S66" i="10"/>
  <c r="S82" i="10"/>
  <c r="S74" i="10"/>
  <c r="S78" i="10"/>
  <c r="X81" i="10"/>
  <c r="S81" i="10"/>
  <c r="X77" i="10"/>
  <c r="S77" i="10"/>
  <c r="S73" i="10"/>
  <c r="X73" i="10"/>
  <c r="S55" i="10"/>
  <c r="X39" i="10"/>
  <c r="V18" i="10"/>
  <c r="W23" i="10"/>
  <c r="W47" i="10"/>
  <c r="W35" i="10"/>
  <c r="V21" i="10"/>
  <c r="W26" i="10"/>
  <c r="W27" i="10"/>
  <c r="V59" i="10"/>
  <c r="S61" i="10"/>
  <c r="S45" i="10"/>
  <c r="V22" i="10"/>
  <c r="W13" i="10"/>
  <c r="S53" i="10"/>
  <c r="S13" i="10"/>
  <c r="S30" i="10"/>
  <c r="W22" i="10"/>
  <c r="S29" i="10"/>
  <c r="W55" i="10"/>
  <c r="F55" i="10"/>
  <c r="P36" i="10"/>
  <c r="I40" i="10"/>
  <c r="I25" i="10"/>
  <c r="I35" i="10"/>
  <c r="I13" i="10"/>
  <c r="V43" i="10"/>
  <c r="F43" i="10"/>
  <c r="W9" i="10"/>
  <c r="F9" i="10"/>
  <c r="W16" i="10"/>
  <c r="F16" i="10"/>
  <c r="W48" i="10"/>
  <c r="F48" i="10"/>
  <c r="I48" i="10"/>
  <c r="I24" i="10"/>
  <c r="F24" i="10"/>
  <c r="I53" i="10"/>
  <c r="I15" i="10"/>
  <c r="I23" i="10"/>
  <c r="W31" i="10"/>
  <c r="F31" i="10"/>
  <c r="W18" i="10"/>
  <c r="F18" i="10"/>
  <c r="P20" i="10"/>
  <c r="I31" i="10"/>
  <c r="I39" i="10"/>
  <c r="I47" i="10"/>
  <c r="I55" i="10"/>
  <c r="I9" i="10"/>
  <c r="I17" i="10"/>
  <c r="I27" i="10"/>
  <c r="I51" i="10"/>
  <c r="F51" i="10"/>
  <c r="W40" i="10"/>
  <c r="F40" i="10"/>
  <c r="P56" i="10"/>
  <c r="I26" i="10"/>
  <c r="I32" i="10"/>
  <c r="I22" i="10"/>
  <c r="I33" i="10"/>
  <c r="I41" i="10"/>
  <c r="I49" i="10"/>
  <c r="I57" i="10"/>
  <c r="I19" i="10"/>
  <c r="I59" i="10"/>
  <c r="I16" i="10"/>
  <c r="Z20" i="2" s="1"/>
  <c r="X18" i="10"/>
  <c r="S16" i="10"/>
  <c r="S54" i="10"/>
  <c r="S51" i="10"/>
  <c r="S33" i="10"/>
  <c r="S50" i="10"/>
  <c r="X59" i="10"/>
  <c r="I43" i="10"/>
  <c r="AQ6" i="10"/>
  <c r="AJ6" i="10"/>
  <c r="AN6" i="10"/>
  <c r="W51" i="10"/>
  <c r="V27" i="10"/>
  <c r="V31" i="10"/>
  <c r="V51" i="10"/>
  <c r="W25" i="10"/>
  <c r="V25" i="10"/>
  <c r="V57" i="10"/>
  <c r="W57" i="10"/>
  <c r="W33" i="10"/>
  <c r="V33" i="10"/>
  <c r="W21" i="10"/>
  <c r="I21" i="10"/>
  <c r="W37" i="10"/>
  <c r="V37" i="10"/>
  <c r="I37" i="10"/>
  <c r="W43" i="10"/>
  <c r="V15" i="10"/>
  <c r="W15" i="10"/>
  <c r="V39" i="10"/>
  <c r="W39" i="10"/>
  <c r="V13" i="10"/>
  <c r="I45" i="10"/>
  <c r="W45" i="10"/>
  <c r="V45" i="10"/>
  <c r="W61" i="10"/>
  <c r="V61" i="10"/>
  <c r="I61" i="10"/>
  <c r="W49" i="10"/>
  <c r="V49" i="10"/>
  <c r="W19" i="10"/>
  <c r="V19" i="10"/>
  <c r="V24" i="10"/>
  <c r="W24" i="10"/>
  <c r="C6" i="10"/>
  <c r="G6" i="10" s="1"/>
  <c r="V53" i="10"/>
  <c r="W53" i="10"/>
  <c r="I14" i="10"/>
  <c r="I62" i="10"/>
  <c r="W17" i="10"/>
  <c r="V17" i="10"/>
  <c r="W29" i="10"/>
  <c r="V29" i="10"/>
  <c r="V41" i="10"/>
  <c r="W41" i="10"/>
  <c r="V14" i="10"/>
  <c r="V62" i="10"/>
  <c r="I50" i="10"/>
  <c r="I38" i="10"/>
  <c r="W59" i="10"/>
  <c r="V47" i="10"/>
  <c r="V20" i="10"/>
  <c r="W20" i="10"/>
  <c r="W32" i="10"/>
  <c r="V32" i="10"/>
  <c r="W62" i="10"/>
  <c r="V50" i="10"/>
  <c r="V38" i="10"/>
  <c r="V26" i="10"/>
  <c r="W56" i="10"/>
  <c r="I56" i="10"/>
  <c r="V44" i="10"/>
  <c r="I44" i="10"/>
  <c r="W44" i="10"/>
  <c r="V23" i="10"/>
  <c r="V35" i="10"/>
  <c r="W38" i="10"/>
  <c r="V56" i="10"/>
  <c r="S7" i="10" l="1"/>
  <c r="BC11" i="2" s="1"/>
  <c r="BD11" i="2" s="1"/>
  <c r="BF11" i="2" s="1"/>
  <c r="AB6" i="10"/>
  <c r="Z7" i="10"/>
  <c r="X6" i="10"/>
  <c r="Z6" i="10"/>
  <c r="Y6" i="10"/>
  <c r="S6" i="10"/>
  <c r="BC10" i="2" s="1"/>
  <c r="BD10" i="2" s="1"/>
  <c r="BF10" i="2" s="1"/>
  <c r="J58" i="1"/>
  <c r="J46" i="1"/>
  <c r="J52" i="1"/>
  <c r="P52" i="1" s="1"/>
  <c r="J43" i="1"/>
  <c r="P43" i="1" s="1"/>
  <c r="J49" i="1"/>
  <c r="J55" i="1" s="1"/>
  <c r="V9" i="10"/>
  <c r="I6" i="10"/>
  <c r="V6" i="10"/>
  <c r="AP24" i="10"/>
  <c r="AH24" i="10"/>
  <c r="AN24" i="10"/>
  <c r="AK24" i="10"/>
  <c r="AB24" i="10"/>
  <c r="AD24" i="10"/>
  <c r="AF24" i="10"/>
  <c r="AG24" i="10"/>
  <c r="AJ24" i="10"/>
  <c r="AI24" i="10"/>
  <c r="AC24" i="10"/>
  <c r="AM24" i="10"/>
  <c r="Z24" i="10"/>
  <c r="AL24" i="10"/>
  <c r="AQ24" i="10"/>
  <c r="AO24" i="10"/>
  <c r="Y24" i="10"/>
  <c r="AA24" i="10"/>
  <c r="AE24" i="10"/>
  <c r="X20" i="10"/>
  <c r="AP20" i="10"/>
  <c r="AL20" i="10"/>
  <c r="AC20" i="10"/>
  <c r="AM20" i="10"/>
  <c r="AN20" i="10"/>
  <c r="AO20" i="10"/>
  <c r="Y20" i="10"/>
  <c r="Z20" i="10"/>
  <c r="AQ20" i="10"/>
  <c r="AA20" i="10"/>
  <c r="AK20" i="10"/>
  <c r="AB20" i="10"/>
  <c r="AD20" i="10"/>
  <c r="AE20" i="10"/>
  <c r="AJ20" i="10"/>
  <c r="AF20" i="10"/>
  <c r="AG20" i="10"/>
  <c r="AH20" i="10"/>
  <c r="AI20" i="10"/>
  <c r="AE40" i="10"/>
  <c r="AD40" i="10"/>
  <c r="AG40" i="10"/>
  <c r="AJ40" i="10"/>
  <c r="AP40" i="10"/>
  <c r="Z40" i="10"/>
  <c r="AC40" i="10"/>
  <c r="AF40" i="10"/>
  <c r="AM40" i="10"/>
  <c r="AL40" i="10"/>
  <c r="AO40" i="10"/>
  <c r="Y40" i="10"/>
  <c r="AB40" i="10"/>
  <c r="AA40" i="10"/>
  <c r="AH40" i="10"/>
  <c r="AK40" i="10"/>
  <c r="AN40" i="10"/>
  <c r="AI40" i="10"/>
  <c r="AQ40" i="10"/>
  <c r="X36" i="10"/>
  <c r="AQ36" i="10"/>
  <c r="AL36" i="10"/>
  <c r="AO36" i="10"/>
  <c r="Y36" i="10"/>
  <c r="AB36" i="10"/>
  <c r="AI36" i="10"/>
  <c r="AH36" i="10"/>
  <c r="AK36" i="10"/>
  <c r="AN36" i="10"/>
  <c r="AM36" i="10"/>
  <c r="AA36" i="10"/>
  <c r="AD36" i="10"/>
  <c r="AG36" i="10"/>
  <c r="AJ36" i="10"/>
  <c r="AE36" i="10"/>
  <c r="AP36" i="10"/>
  <c r="Z36" i="10"/>
  <c r="AC36" i="10"/>
  <c r="AF36" i="10"/>
  <c r="X56" i="10"/>
  <c r="AD56" i="10"/>
  <c r="AQ56" i="10"/>
  <c r="AL56" i="10"/>
  <c r="AO56" i="10"/>
  <c r="AI56" i="10"/>
  <c r="AH56" i="10"/>
  <c r="Z56" i="10"/>
  <c r="Y56" i="10"/>
  <c r="AP56" i="10"/>
  <c r="AK56" i="10"/>
  <c r="AB56" i="10"/>
  <c r="AF56" i="10"/>
  <c r="AM56" i="10"/>
  <c r="AC56" i="10"/>
  <c r="AE56" i="10"/>
  <c r="AG56" i="10"/>
  <c r="AJ56" i="10"/>
  <c r="AN56" i="10"/>
  <c r="AA56" i="10"/>
  <c r="AB8" i="10"/>
  <c r="AK8" i="10"/>
  <c r="AI8" i="10"/>
  <c r="AL8" i="10"/>
  <c r="AE8" i="10"/>
  <c r="AF8" i="10"/>
  <c r="Y8" i="10"/>
  <c r="AO8" i="10"/>
  <c r="AM8" i="10"/>
  <c r="Z8" i="10"/>
  <c r="AP8" i="10"/>
  <c r="AQ8" i="10"/>
  <c r="AJ8" i="10"/>
  <c r="AC8" i="10"/>
  <c r="AD8" i="10"/>
  <c r="AN8" i="10"/>
  <c r="AG8" i="10"/>
  <c r="AA8" i="10"/>
  <c r="AH8" i="10"/>
  <c r="X52" i="10"/>
  <c r="AH52" i="10"/>
  <c r="AL52" i="10"/>
  <c r="AP52" i="10"/>
  <c r="AI52" i="10"/>
  <c r="AO52" i="10"/>
  <c r="AD52" i="10"/>
  <c r="AG52" i="10"/>
  <c r="AJ52" i="10"/>
  <c r="AE52" i="10"/>
  <c r="AK52" i="10"/>
  <c r="Z52" i="10"/>
  <c r="AC52" i="10"/>
  <c r="AF52" i="10"/>
  <c r="AA52" i="10"/>
  <c r="AM52" i="10"/>
  <c r="AQ52" i="10"/>
  <c r="Y52" i="10"/>
  <c r="AB52" i="10"/>
  <c r="AN52" i="10"/>
  <c r="S20" i="10"/>
  <c r="S52" i="10"/>
  <c r="S56" i="10"/>
  <c r="S36" i="10"/>
  <c r="F6" i="10"/>
  <c r="S8" i="10"/>
  <c r="S24" i="10"/>
  <c r="X24" i="10"/>
  <c r="S40" i="10"/>
  <c r="X40" i="10"/>
  <c r="I7" i="10"/>
  <c r="V7" i="10" s="1"/>
  <c r="W8" i="10"/>
  <c r="I8" i="10"/>
  <c r="W6" i="10"/>
  <c r="W11" i="10"/>
  <c r="V11" i="10"/>
  <c r="I11" i="10"/>
  <c r="P46" i="1"/>
  <c r="AV168" i="10" l="1"/>
  <c r="AX168" i="10" s="1"/>
  <c r="AV169" i="10"/>
  <c r="AX169" i="10" s="1"/>
  <c r="AV167" i="10"/>
  <c r="AV170" i="10"/>
  <c r="AX170" i="10" s="1"/>
  <c r="P49" i="1"/>
  <c r="U6" i="10"/>
  <c r="I256" i="10"/>
  <c r="V8" i="10"/>
  <c r="V5" i="10" s="1"/>
  <c r="W7" i="10"/>
  <c r="W5" i="10" s="1"/>
  <c r="AV52" i="10"/>
  <c r="AX52" i="10" s="1"/>
  <c r="AV49" i="10"/>
  <c r="AX49" i="10" s="1"/>
  <c r="S256" i="10"/>
  <c r="Z11" i="2"/>
  <c r="Z10" i="2"/>
  <c r="AV50" i="10"/>
  <c r="AX50" i="10" s="1"/>
  <c r="AV51" i="10"/>
  <c r="AX51" i="10" s="1"/>
  <c r="P55" i="1"/>
  <c r="P58" i="1" s="1"/>
  <c r="K3" i="13" s="1"/>
  <c r="AV172" i="10" l="1"/>
  <c r="AX172" i="10" s="1"/>
  <c r="AX167" i="10"/>
  <c r="AV36" i="10"/>
  <c r="AX36" i="10" s="1"/>
  <c r="AS58" i="1"/>
  <c r="X5" i="10"/>
  <c r="AS60" i="1"/>
  <c r="AV12" i="10"/>
  <c r="U5" i="10"/>
  <c r="AV55" i="10"/>
  <c r="AV54" i="10" s="1"/>
  <c r="AX54" i="10" s="1"/>
  <c r="AX55" i="10" s="1"/>
  <c r="AV64" i="10" s="1"/>
  <c r="AV45" i="10"/>
  <c r="AX173" i="10" l="1"/>
  <c r="AV6" i="10"/>
  <c r="AX6" i="10" s="1"/>
  <c r="AV126" i="10"/>
  <c r="AX126" i="10" s="1"/>
  <c r="AV127" i="10"/>
  <c r="AX127" i="10" s="1"/>
  <c r="AV125" i="10"/>
  <c r="AV182" i="10"/>
  <c r="AV176" i="10"/>
  <c r="AX176" i="10" s="1"/>
  <c r="AV7" i="10"/>
  <c r="AX7" i="10" s="1"/>
  <c r="AV9" i="10"/>
  <c r="AX9" i="10" s="1"/>
  <c r="AS62" i="1"/>
  <c r="AV38" i="10"/>
  <c r="AX38" i="10" s="1"/>
  <c r="AV58" i="10"/>
  <c r="AX58" i="10" s="1"/>
  <c r="AV8" i="10"/>
  <c r="AX8" i="10" s="1"/>
  <c r="AV177" i="10" l="1"/>
  <c r="AX177" i="10" s="1"/>
  <c r="AX125" i="10"/>
  <c r="AV129" i="10"/>
  <c r="AX129" i="10" s="1"/>
  <c r="AV11" i="10"/>
  <c r="AX11" i="10" s="1"/>
  <c r="AX12" i="10" s="1"/>
  <c r="AV16" i="10" s="1"/>
  <c r="AV59" i="10"/>
  <c r="AX59" i="10" s="1"/>
  <c r="AV40" i="10"/>
  <c r="AV178" i="10" l="1"/>
  <c r="AX178" i="10" s="1"/>
  <c r="AX130" i="10"/>
  <c r="AV60" i="10"/>
  <c r="AX60" i="10" s="1"/>
  <c r="AX40" i="10"/>
  <c r="AV42" i="10"/>
  <c r="AX42" i="10" s="1"/>
  <c r="AV24" i="10"/>
  <c r="AX16" i="10"/>
  <c r="AV180" i="10" l="1"/>
  <c r="AX180" i="10" s="1"/>
  <c r="AX182" i="10" s="1"/>
  <c r="AV142" i="10"/>
  <c r="AV134" i="10"/>
  <c r="AX134" i="10" s="1"/>
  <c r="AV17" i="10"/>
  <c r="AX17" i="10" s="1"/>
  <c r="AV62" i="10"/>
  <c r="AX62" i="10" s="1"/>
  <c r="AX64" i="10" s="1"/>
  <c r="AX44" i="10"/>
  <c r="AV135" i="10" l="1"/>
  <c r="AV18" i="10"/>
  <c r="AX18" i="10" s="1"/>
  <c r="AX135" i="10" l="1"/>
  <c r="AV136" i="10"/>
  <c r="AV19" i="10"/>
  <c r="AX19" i="10" s="1"/>
  <c r="AX136" i="10" l="1"/>
  <c r="AV137" i="10"/>
  <c r="AV20" i="10"/>
  <c r="AX20" i="10" s="1"/>
  <c r="AX137" i="10" l="1"/>
  <c r="AV138" i="10"/>
  <c r="AV21" i="10"/>
  <c r="AX21" i="10" s="1"/>
  <c r="AX138" i="10" l="1"/>
  <c r="AV139" i="10"/>
  <c r="AV23" i="10"/>
  <c r="AX23" i="10" s="1"/>
  <c r="AX24" i="10" s="1"/>
  <c r="AX26" i="10" s="1"/>
  <c r="AX139" i="10" l="1"/>
  <c r="AV141" i="10"/>
  <c r="AX141" i="10" s="1"/>
  <c r="AJ107" i="1"/>
  <c r="K2" i="13" s="1"/>
  <c r="K4" i="13"/>
  <c r="AX142" i="10" l="1"/>
  <c r="AX144" i="10" s="1"/>
</calcChain>
</file>

<file path=xl/sharedStrings.xml><?xml version="1.0" encoding="utf-8"?>
<sst xmlns="http://schemas.openxmlformats.org/spreadsheetml/2006/main" count="856" uniqueCount="336">
  <si>
    <t>（電力申込書類添付書）</t>
    <rPh sb="1" eb="3">
      <t>デンリョク</t>
    </rPh>
    <rPh sb="3" eb="5">
      <t>モウシコ</t>
    </rPh>
    <rPh sb="5" eb="7">
      <t>ショルイ</t>
    </rPh>
    <rPh sb="7" eb="9">
      <t>テンプ</t>
    </rPh>
    <rPh sb="9" eb="10">
      <t>ショ</t>
    </rPh>
    <phoneticPr fontId="1"/>
  </si>
  <si>
    <t>申込年月日</t>
    <rPh sb="0" eb="2">
      <t>モウシコ</t>
    </rPh>
    <rPh sb="2" eb="3">
      <t>ネン</t>
    </rPh>
    <rPh sb="3" eb="4">
      <t>ガツ</t>
    </rPh>
    <rPh sb="4" eb="5">
      <t>ヒ</t>
    </rPh>
    <phoneticPr fontId="1"/>
  </si>
  <si>
    <t>お客さま名</t>
    <rPh sb="0" eb="2">
      <t>オキャク</t>
    </rPh>
    <rPh sb="4" eb="5">
      <t>メイ</t>
    </rPh>
    <phoneticPr fontId="1"/>
  </si>
  <si>
    <t>主任技術者氏名</t>
    <rPh sb="0" eb="2">
      <t>シュニン</t>
    </rPh>
    <rPh sb="2" eb="5">
      <t>ギジュツシャ</t>
    </rPh>
    <rPh sb="5" eb="7">
      <t>シメイ</t>
    </rPh>
    <phoneticPr fontId="1"/>
  </si>
  <si>
    <t>機 器コード</t>
    <rPh sb="0" eb="3">
      <t>キキ</t>
    </rPh>
    <phoneticPr fontId="1"/>
  </si>
  <si>
    <t>相</t>
    <rPh sb="0" eb="1">
      <t>ソウ</t>
    </rPh>
    <phoneticPr fontId="1"/>
  </si>
  <si>
    <t>新既</t>
    <rPh sb="0" eb="1">
      <t>シンキ</t>
    </rPh>
    <rPh sb="1" eb="2">
      <t>キセツ</t>
    </rPh>
    <phoneticPr fontId="1"/>
  </si>
  <si>
    <t>台数</t>
    <rPh sb="0" eb="2">
      <t>ダイスウ</t>
    </rPh>
    <phoneticPr fontId="1"/>
  </si>
  <si>
    <t>結線方法</t>
    <rPh sb="0" eb="2">
      <t>ケッセン</t>
    </rPh>
    <rPh sb="2" eb="4">
      <t>ホウホウ</t>
    </rPh>
    <phoneticPr fontId="1"/>
  </si>
  <si>
    <t>合計容量</t>
    <rPh sb="0" eb="2">
      <t>ゴウケイ</t>
    </rPh>
    <rPh sb="2" eb="4">
      <t>ヨウリョウ</t>
    </rPh>
    <phoneticPr fontId="1"/>
  </si>
  <si>
    <t>種類</t>
    <rPh sb="0" eb="2">
      <t>シュルイ</t>
    </rPh>
    <phoneticPr fontId="1"/>
  </si>
  <si>
    <t xml:space="preserve">電      圧 </t>
    <rPh sb="0" eb="8">
      <t>デンアツ</t>
    </rPh>
    <phoneticPr fontId="1"/>
  </si>
  <si>
    <t>単  位容  量</t>
    <rPh sb="7" eb="8">
      <t>リョウ</t>
    </rPh>
    <phoneticPr fontId="1"/>
  </si>
  <si>
    <t>換  算 ｋ  Ｗ</t>
    <rPh sb="0" eb="4">
      <t>カンサン</t>
    </rPh>
    <phoneticPr fontId="1"/>
  </si>
  <si>
    <t>受</t>
    <rPh sb="0" eb="1">
      <t>ジュ</t>
    </rPh>
    <phoneticPr fontId="1"/>
  </si>
  <si>
    <t>負</t>
    <rPh sb="0" eb="1">
      <t>フカ</t>
    </rPh>
    <phoneticPr fontId="1"/>
  </si>
  <si>
    <t>電</t>
    <rPh sb="0" eb="1">
      <t>デン</t>
    </rPh>
    <phoneticPr fontId="1"/>
  </si>
  <si>
    <t>荷</t>
    <rPh sb="0" eb="1">
      <t>フカ</t>
    </rPh>
    <phoneticPr fontId="1"/>
  </si>
  <si>
    <t>設</t>
    <rPh sb="0" eb="1">
      <t>セツビ</t>
    </rPh>
    <phoneticPr fontId="1"/>
  </si>
  <si>
    <t>備</t>
    <rPh sb="0" eb="1">
      <t>セツビ</t>
    </rPh>
    <phoneticPr fontId="1"/>
  </si>
  <si>
    <t>計</t>
    <rPh sb="0" eb="1">
      <t>ケイ</t>
    </rPh>
    <phoneticPr fontId="1"/>
  </si>
  <si>
    <t>合   計</t>
    <rPh sb="0" eb="5">
      <t>ゴウケイ</t>
    </rPh>
    <phoneticPr fontId="1"/>
  </si>
  <si>
    <t>容   量 ｋ  Ｗ</t>
    <rPh sb="0" eb="5">
      <t>ヨウリョウ</t>
    </rPh>
    <phoneticPr fontId="1"/>
  </si>
  <si>
    <t>圧縮係数</t>
    <rPh sb="0" eb="2">
      <t>アッシュク</t>
    </rPh>
    <rPh sb="2" eb="4">
      <t>ケイスウ</t>
    </rPh>
    <phoneticPr fontId="1"/>
  </si>
  <si>
    <t>圧縮後 ｋ  Ｗ</t>
    <rPh sb="0" eb="2">
      <t>アッシュク</t>
    </rPh>
    <rPh sb="2" eb="3">
      <t>ゴ</t>
    </rPh>
    <phoneticPr fontId="1"/>
  </si>
  <si>
    <t>最初の50ｋＷに  つ  き</t>
    <rPh sb="0" eb="2">
      <t>サイショ</t>
    </rPh>
    <phoneticPr fontId="1"/>
  </si>
  <si>
    <t>次の 50ｋＷに  つ  き</t>
    <rPh sb="0" eb="1">
      <t>ツギ</t>
    </rPh>
    <phoneticPr fontId="1"/>
  </si>
  <si>
    <t>次の200ｋＷに  つ  き</t>
    <rPh sb="0" eb="1">
      <t>ツギ</t>
    </rPh>
    <phoneticPr fontId="1"/>
  </si>
  <si>
    <t>次の300ｋＷに  つ  き</t>
    <rPh sb="0" eb="1">
      <t>ツギ</t>
    </rPh>
    <phoneticPr fontId="1"/>
  </si>
  <si>
    <t>600ｋＷをこえる部分につき</t>
    <rPh sb="9" eb="11">
      <t>ブブン</t>
    </rPh>
    <phoneticPr fontId="1"/>
  </si>
  <si>
    <t>電       灯       計</t>
    <rPh sb="0" eb="9">
      <t>デントウ</t>
    </rPh>
    <rPh sb="16" eb="17">
      <t>ケイ</t>
    </rPh>
    <phoneticPr fontId="1"/>
  </si>
  <si>
    <t>・自家用発電設備の設置状況</t>
    <rPh sb="1" eb="4">
      <t>ジカヨウ</t>
    </rPh>
    <rPh sb="4" eb="6">
      <t>ハツデン</t>
    </rPh>
    <rPh sb="6" eb="8">
      <t>セツビ</t>
    </rPh>
    <rPh sb="9" eb="11">
      <t>セッチ</t>
    </rPh>
    <rPh sb="11" eb="13">
      <t>ジョウキョウ</t>
    </rPh>
    <phoneticPr fontId="1"/>
  </si>
  <si>
    <t>自家用発電設備（予備発電機含む）</t>
    <rPh sb="0" eb="3">
      <t>ジカヨウ</t>
    </rPh>
    <rPh sb="3" eb="5">
      <t>ハツデン</t>
    </rPh>
    <rPh sb="5" eb="7">
      <t>セツビ</t>
    </rPh>
    <rPh sb="8" eb="10">
      <t>ヨビ</t>
    </rPh>
    <rPh sb="10" eb="13">
      <t>ハツデンキ</t>
    </rPh>
    <rPh sb="13" eb="14">
      <t>フク</t>
    </rPh>
    <phoneticPr fontId="1"/>
  </si>
  <si>
    <t>発電機用途</t>
    <rPh sb="0" eb="3">
      <t>ハツデンキ</t>
    </rPh>
    <rPh sb="3" eb="5">
      <t>ヨウト</t>
    </rPh>
    <phoneticPr fontId="1"/>
  </si>
  <si>
    <t>発電機容量</t>
    <rPh sb="0" eb="3">
      <t>ハツデンキ</t>
    </rPh>
    <rPh sb="3" eb="5">
      <t>ヨウリョウ</t>
    </rPh>
    <phoneticPr fontId="1"/>
  </si>
  <si>
    <t>台</t>
    <rPh sb="0" eb="1">
      <t>ダイ</t>
    </rPh>
    <phoneticPr fontId="1"/>
  </si>
  <si>
    <t>発電機出力</t>
    <rPh sb="0" eb="3">
      <t>ハツデンキ</t>
    </rPh>
    <rPh sb="3" eb="5">
      <t>シュツリョク</t>
    </rPh>
    <phoneticPr fontId="1"/>
  </si>
  <si>
    <t>系統連系</t>
    <rPh sb="0" eb="2">
      <t>ケイトウ</t>
    </rPh>
    <rPh sb="2" eb="3">
      <t>レンケイ</t>
    </rPh>
    <rPh sb="3" eb="4">
      <t>ケイ</t>
    </rPh>
    <phoneticPr fontId="1"/>
  </si>
  <si>
    <t>排熱利用</t>
    <rPh sb="0" eb="1">
      <t>ハイシュツ</t>
    </rPh>
    <rPh sb="1" eb="2">
      <t>ハイネツ</t>
    </rPh>
    <rPh sb="2" eb="4">
      <t>リヨウ</t>
    </rPh>
    <phoneticPr fontId="1"/>
  </si>
  <si>
    <t>特定供給</t>
    <rPh sb="0" eb="2">
      <t>トクテイ</t>
    </rPh>
    <rPh sb="2" eb="4">
      <t>キョウキュウ</t>
    </rPh>
    <phoneticPr fontId="1"/>
  </si>
  <si>
    <t>高圧進相器</t>
    <rPh sb="0" eb="2">
      <t>コウアツ</t>
    </rPh>
    <rPh sb="2" eb="3">
      <t>シンソウ</t>
    </rPh>
    <rPh sb="3" eb="4">
      <t>ソウ</t>
    </rPh>
    <rPh sb="4" eb="5">
      <t>キ</t>
    </rPh>
    <phoneticPr fontId="1"/>
  </si>
  <si>
    <t>容量</t>
    <rPh sb="0" eb="2">
      <t>ヨウリョウ</t>
    </rPh>
    <phoneticPr fontId="1"/>
  </si>
  <si>
    <t>（その他連絡事項）</t>
    <rPh sb="1" eb="4">
      <t>ソノタ</t>
    </rPh>
    <rPh sb="4" eb="6">
      <t>レンラク</t>
    </rPh>
    <rPh sb="6" eb="8">
      <t>ジコウ</t>
    </rPh>
    <phoneticPr fontId="1"/>
  </si>
  <si>
    <t>・契約設備電力  ＝</t>
    <rPh sb="1" eb="3">
      <t>ケイヤク</t>
    </rPh>
    <rPh sb="3" eb="5">
      <t>セツビ</t>
    </rPh>
    <rPh sb="5" eb="7">
      <t>デンリョク</t>
    </rPh>
    <phoneticPr fontId="1"/>
  </si>
  <si>
    <t>ｋＷ（実量制  ＹＥＳ・ＮＯ）</t>
    <rPh sb="3" eb="4">
      <t>ジツ</t>
    </rPh>
    <rPh sb="4" eb="5">
      <t>リョウ</t>
    </rPh>
    <rPh sb="5" eb="6">
      <t>セイ</t>
    </rPh>
    <phoneticPr fontId="1"/>
  </si>
  <si>
    <t>電       力       計</t>
    <rPh sb="0" eb="1">
      <t>デン</t>
    </rPh>
    <rPh sb="8" eb="9">
      <t>チカラ</t>
    </rPh>
    <rPh sb="16" eb="17">
      <t>ケイ</t>
    </rPh>
    <phoneticPr fontId="1"/>
  </si>
  <si>
    <t>電熱負荷設備（再掲）＝</t>
    <rPh sb="0" eb="2">
      <t>デンネツ</t>
    </rPh>
    <rPh sb="2" eb="4">
      <t>フカ</t>
    </rPh>
    <rPh sb="4" eb="6">
      <t>セツビ</t>
    </rPh>
    <rPh sb="7" eb="8">
      <t>サイ</t>
    </rPh>
    <rPh sb="8" eb="9">
      <t>ケイ</t>
    </rPh>
    <phoneticPr fontId="1"/>
  </si>
  <si>
    <t>電灯・電力計</t>
    <rPh sb="0" eb="2">
      <t>デントウ</t>
    </rPh>
    <rPh sb="3" eb="5">
      <t>デンリョク</t>
    </rPh>
    <rPh sb="5" eb="6">
      <t>ケイ</t>
    </rPh>
    <phoneticPr fontId="1"/>
  </si>
  <si>
    <t>契    約    設    備    内    訳    表</t>
    <phoneticPr fontId="1"/>
  </si>
  <si>
    <t>　</t>
    <phoneticPr fontId="1"/>
  </si>
  <si>
    <t>ｋＷ</t>
    <phoneticPr fontId="1"/>
  </si>
  <si>
    <t>ｋＷ</t>
    <phoneticPr fontId="1"/>
  </si>
  <si>
    <t>(Ａ)=</t>
    <phoneticPr fontId="1"/>
  </si>
  <si>
    <t>ｋＶＡ×</t>
    <phoneticPr fontId="1"/>
  </si>
  <si>
    <t xml:space="preserve"> ※ホワイトプラン電力Ⅲ，深夜電力Ｂ／Ｃ／Ｄの場合は記載必須。</t>
    <rPh sb="9" eb="11">
      <t>デンリョク</t>
    </rPh>
    <rPh sb="13" eb="15">
      <t>シンヤ</t>
    </rPh>
    <rPh sb="15" eb="17">
      <t>デンリョク</t>
    </rPh>
    <rPh sb="23" eb="25">
      <t>バアイ</t>
    </rPh>
    <rPh sb="26" eb="28">
      <t>キサイ</t>
    </rPh>
    <rPh sb="28" eb="30">
      <t>ヒッス</t>
    </rPh>
    <phoneticPr fontId="1"/>
  </si>
  <si>
    <t>機器コード</t>
    <rPh sb="0" eb="2">
      <t>キキ</t>
    </rPh>
    <phoneticPr fontId="1"/>
  </si>
  <si>
    <t>コード</t>
  </si>
  <si>
    <t>単位</t>
  </si>
  <si>
    <t>換算</t>
  </si>
  <si>
    <t>換算容量</t>
  </si>
  <si>
    <t>kV</t>
  </si>
  <si>
    <t>スリームラインランプ</t>
  </si>
  <si>
    <t>mm</t>
  </si>
  <si>
    <t>VA</t>
  </si>
  <si>
    <t>Ａ</t>
  </si>
  <si>
    <t>３相モーター</t>
  </si>
  <si>
    <t>kW</t>
  </si>
  <si>
    <t>HP</t>
  </si>
  <si>
    <t>単相モーター</t>
  </si>
  <si>
    <t>高圧モーター</t>
  </si>
  <si>
    <t>電熱線方式ヒーター</t>
  </si>
  <si>
    <t>赤外線方式ヒーター</t>
  </si>
  <si>
    <t>交流電弧溶接機（３相）</t>
  </si>
  <si>
    <t>kVA</t>
  </si>
  <si>
    <t>A</t>
  </si>
  <si>
    <t>機  器  名　１</t>
    <phoneticPr fontId="1"/>
  </si>
  <si>
    <t>機 器 名 ２</t>
    <phoneticPr fontId="1"/>
  </si>
  <si>
    <t>換算率1</t>
  </si>
  <si>
    <t>換算率2</t>
  </si>
  <si>
    <t>灯・力</t>
  </si>
  <si>
    <t>機　器　名</t>
  </si>
  <si>
    <t>蛍光灯</t>
  </si>
  <si>
    <t>W</t>
  </si>
  <si>
    <t>103-40</t>
  </si>
  <si>
    <t>水銀灯(40W以下)</t>
  </si>
  <si>
    <t>水銀灯</t>
  </si>
  <si>
    <t>103-60</t>
  </si>
  <si>
    <t>水銀灯(60W)</t>
  </si>
  <si>
    <t>ネオン管灯</t>
  </si>
  <si>
    <t>103-80</t>
  </si>
  <si>
    <t>水銀灯(80W)</t>
  </si>
  <si>
    <t>103-100</t>
  </si>
  <si>
    <t>水銀灯(100W)</t>
    <phoneticPr fontId="1"/>
  </si>
  <si>
    <t>ナトリウム灯</t>
  </si>
  <si>
    <t>103-125</t>
  </si>
  <si>
    <t>水銀灯(125W)</t>
  </si>
  <si>
    <t>その他</t>
  </si>
  <si>
    <t>103-200</t>
  </si>
  <si>
    <t>水銀灯(200W)</t>
  </si>
  <si>
    <t>冷房機器　(単誘電動機)</t>
  </si>
  <si>
    <t>単誘電動機(冷房)</t>
    <rPh sb="6" eb="8">
      <t>レイボウ</t>
    </rPh>
    <phoneticPr fontId="1"/>
  </si>
  <si>
    <t>103-250</t>
  </si>
  <si>
    <t>水銀灯(250W)</t>
  </si>
  <si>
    <t>103-300</t>
  </si>
  <si>
    <t>水銀灯(300W)</t>
  </si>
  <si>
    <t>暖房機器　(単誘電動機)</t>
  </si>
  <si>
    <t>単誘電動機(暖房)</t>
    <phoneticPr fontId="1"/>
  </si>
  <si>
    <t>103-400</t>
  </si>
  <si>
    <t>水銀灯(400W)</t>
  </si>
  <si>
    <t>単誘電動機(暖房)</t>
  </si>
  <si>
    <t>103-700</t>
  </si>
  <si>
    <t>水銀灯(700W)</t>
  </si>
  <si>
    <t>冷暖房機器(単誘電動機)</t>
  </si>
  <si>
    <t>単誘電動機(冷暖)</t>
    <rPh sb="6" eb="7">
      <t>ヒヤ</t>
    </rPh>
    <rPh sb="7" eb="8">
      <t>ダン</t>
    </rPh>
    <phoneticPr fontId="1"/>
  </si>
  <si>
    <t>103-1000</t>
  </si>
  <si>
    <t>水銀灯(1000W)</t>
  </si>
  <si>
    <t>106-40</t>
  </si>
  <si>
    <t>ﾅﾄﾘｳﾑ灯(40W以下)</t>
    <phoneticPr fontId="1"/>
  </si>
  <si>
    <t>その他機器・常時（単誘電動機）</t>
  </si>
  <si>
    <t>その他機器(単誘）</t>
    <phoneticPr fontId="1"/>
  </si>
  <si>
    <t>106-60</t>
  </si>
  <si>
    <t>ﾅﾄﾘｳﾑ灯(60W以下)</t>
  </si>
  <si>
    <t>その他機器・常時</t>
  </si>
  <si>
    <t>その他機器・常時</t>
    <phoneticPr fontId="1"/>
  </si>
  <si>
    <t>106-100</t>
  </si>
  <si>
    <t>ﾅﾄﾘｳﾑ灯(100W以下)</t>
  </si>
  <si>
    <t>その他機器・冬季（単誘電動機）</t>
  </si>
  <si>
    <t>その他機器・冬(単誘)</t>
    <phoneticPr fontId="1"/>
  </si>
  <si>
    <t>106-150</t>
  </si>
  <si>
    <t>ﾅﾄﾘｳﾑ灯(150W以下)</t>
  </si>
  <si>
    <t>その他機器・冬季</t>
  </si>
  <si>
    <t>106-200</t>
  </si>
  <si>
    <t>ﾅﾄﾘｳﾑ灯(200W以下)</t>
  </si>
  <si>
    <t>その他機器・夏季（単誘電動機）</t>
  </si>
  <si>
    <t>その他機器･夏(単誘)</t>
    <phoneticPr fontId="1"/>
  </si>
  <si>
    <t>106-250</t>
  </si>
  <si>
    <t>ﾅﾄﾘｳﾑ灯(250W以下)</t>
  </si>
  <si>
    <t>その他機器・夏季</t>
  </si>
  <si>
    <t>106-400</t>
  </si>
  <si>
    <t>ﾅﾄﾘｳﾑ灯(400W以下)</t>
  </si>
  <si>
    <t>５０ＶＡ受口</t>
  </si>
  <si>
    <t>106-700</t>
  </si>
  <si>
    <t>ﾅﾄﾘｳﾑ灯(700W以下)</t>
  </si>
  <si>
    <t>１００ＶＡ受口</t>
  </si>
  <si>
    <t>電灯合計</t>
  </si>
  <si>
    <t>小型機器合計</t>
  </si>
  <si>
    <t>非常用コンセント（電灯）</t>
  </si>
  <si>
    <t>非常用コンセント</t>
    <phoneticPr fontId="1"/>
  </si>
  <si>
    <t>ﾓｰﾀｰ容量</t>
    <rPh sb="4" eb="6">
      <t>ヨウリョウ</t>
    </rPh>
    <phoneticPr fontId="1"/>
  </si>
  <si>
    <t>電熱線ヒーター</t>
    <phoneticPr fontId="1"/>
  </si>
  <si>
    <t>赤外線ヒーター</t>
    <phoneticPr fontId="1"/>
  </si>
  <si>
    <t>８時間型電気温水器</t>
  </si>
  <si>
    <t>８H型電気温水器</t>
    <phoneticPr fontId="1"/>
  </si>
  <si>
    <t>電気温水器（マイコン型）</t>
  </si>
  <si>
    <t>電気温水器(ﾏｲｺﾝ)</t>
    <phoneticPr fontId="1"/>
  </si>
  <si>
    <t>ヒートポンプ型電気温水器</t>
  </si>
  <si>
    <t>ﾋｰﾄﾎﾟﾝﾌﾟ型温水器</t>
    <phoneticPr fontId="1"/>
  </si>
  <si>
    <t>ヒートポンプ型電気温水器（マイコン）</t>
  </si>
  <si>
    <t>ｴｱｺﾝのみ</t>
    <phoneticPr fontId="1"/>
  </si>
  <si>
    <t>5時間型電気温水器</t>
  </si>
  <si>
    <t>5H型電気温水器</t>
    <phoneticPr fontId="1"/>
  </si>
  <si>
    <t>熱機器その他</t>
  </si>
  <si>
    <t>整流器</t>
  </si>
  <si>
    <t>セット機器</t>
  </si>
  <si>
    <t>その他機器</t>
    <rPh sb="3" eb="5">
      <t>キキ</t>
    </rPh>
    <phoneticPr fontId="1"/>
  </si>
  <si>
    <t>非常用コンセント(動力)150A以上</t>
  </si>
  <si>
    <t>電弧溶接機(３相)</t>
    <phoneticPr fontId="1"/>
  </si>
  <si>
    <t>交流電弧溶接機（単相）</t>
  </si>
  <si>
    <t>電弧溶接機(単相)</t>
    <phoneticPr fontId="1"/>
  </si>
  <si>
    <t>ｴｱｺﾝ以外</t>
    <rPh sb="4" eb="6">
      <t>イガイ</t>
    </rPh>
    <phoneticPr fontId="1"/>
  </si>
  <si>
    <t>交流電弧溶接機（既設）</t>
  </si>
  <si>
    <t>電弧溶接機(既設)</t>
    <phoneticPr fontId="1"/>
  </si>
  <si>
    <t>抵抗溶接機（３相）</t>
  </si>
  <si>
    <t>抵抗溶接機(３相)</t>
    <phoneticPr fontId="1"/>
  </si>
  <si>
    <t>抵抗溶接機（単相）</t>
  </si>
  <si>
    <t>抵抗溶接機(単相)</t>
    <phoneticPr fontId="1"/>
  </si>
  <si>
    <t>抵抗溶接機（既設）</t>
  </si>
  <si>
    <t>抵抗溶接機(既設)</t>
    <phoneticPr fontId="1"/>
  </si>
  <si>
    <t>水　銀　灯</t>
    <phoneticPr fontId="1"/>
  </si>
  <si>
    <t>ナトリウム灯</t>
    <phoneticPr fontId="1"/>
  </si>
  <si>
    <t>出力(Ｗ)</t>
    <phoneticPr fontId="1"/>
  </si>
  <si>
    <t>入力(Ｗ)</t>
    <phoneticPr fontId="1"/>
  </si>
  <si>
    <t>ネオン管灯(3W)</t>
  </si>
  <si>
    <t>ネオン管灯(6W)</t>
  </si>
  <si>
    <t>ネオン管灯(9W)</t>
  </si>
  <si>
    <t>ネオン管灯(12W)</t>
  </si>
  <si>
    <t>ネオン管灯(15W)</t>
  </si>
  <si>
    <t>ネオン管灯</t>
    <rPh sb="2" eb="3">
      <t>カン</t>
    </rPh>
    <rPh sb="3" eb="4">
      <t>トウ</t>
    </rPh>
    <phoneticPr fontId="1"/>
  </si>
  <si>
    <t>104-3</t>
    <phoneticPr fontId="1"/>
  </si>
  <si>
    <t>104-6</t>
    <phoneticPr fontId="1"/>
  </si>
  <si>
    <t>104-10</t>
    <phoneticPr fontId="1"/>
  </si>
  <si>
    <t>104-14</t>
    <phoneticPr fontId="1"/>
  </si>
  <si>
    <t>104-18</t>
    <phoneticPr fontId="1"/>
  </si>
  <si>
    <t>契    約    設    備    内    訳    表</t>
  </si>
  <si>
    <t>単  位容  量（Ｗ）</t>
    <rPh sb="7" eb="8">
      <t>リョウ</t>
    </rPh>
    <phoneticPr fontId="1"/>
  </si>
  <si>
    <t>単位容量（kVA）</t>
    <rPh sb="0" eb="2">
      <t>タンイ</t>
    </rPh>
    <rPh sb="2" eb="3">
      <t>ヨウセキ</t>
    </rPh>
    <rPh sb="3" eb="4">
      <t>リョウ</t>
    </rPh>
    <phoneticPr fontId="1"/>
  </si>
  <si>
    <t>水　銀　灯</t>
    <phoneticPr fontId="1"/>
  </si>
  <si>
    <t>ナトリウム灯</t>
    <phoneticPr fontId="1"/>
  </si>
  <si>
    <t>出力(Ｗ)</t>
    <phoneticPr fontId="1"/>
  </si>
  <si>
    <t>入力(Ｗ)</t>
    <phoneticPr fontId="1"/>
  </si>
  <si>
    <t>機器</t>
    <rPh sb="0" eb="2">
      <t>キキ</t>
    </rPh>
    <phoneticPr fontId="25"/>
  </si>
  <si>
    <t>単位容量</t>
  </si>
  <si>
    <t>台数</t>
  </si>
  <si>
    <t>機器名</t>
    <rPh sb="0" eb="2">
      <t>キキ</t>
    </rPh>
    <rPh sb="2" eb="3">
      <t>メイ</t>
    </rPh>
    <phoneticPr fontId="25"/>
  </si>
  <si>
    <t>合計容量</t>
  </si>
  <si>
    <t>電灯計</t>
  </si>
  <si>
    <t>小型機器計</t>
  </si>
  <si>
    <t>受口</t>
  </si>
  <si>
    <t>1台目</t>
    <rPh sb="1" eb="3">
      <t>ダイメ</t>
    </rPh>
    <phoneticPr fontId="25"/>
  </si>
  <si>
    <t>2台目</t>
    <rPh sb="1" eb="3">
      <t>ダイメ</t>
    </rPh>
    <phoneticPr fontId="25"/>
  </si>
  <si>
    <t>3台目</t>
    <rPh sb="1" eb="3">
      <t>ダイメ</t>
    </rPh>
    <phoneticPr fontId="25"/>
  </si>
  <si>
    <t>4台目</t>
    <rPh sb="1" eb="3">
      <t>ダイメ</t>
    </rPh>
    <phoneticPr fontId="25"/>
  </si>
  <si>
    <t>5台目</t>
    <rPh sb="1" eb="3">
      <t>ダイメ</t>
    </rPh>
    <phoneticPr fontId="25"/>
  </si>
  <si>
    <t>6台目</t>
    <rPh sb="1" eb="3">
      <t>ダイメ</t>
    </rPh>
    <phoneticPr fontId="25"/>
  </si>
  <si>
    <t>7台目</t>
    <rPh sb="1" eb="3">
      <t>ダイメ</t>
    </rPh>
    <phoneticPr fontId="25"/>
  </si>
  <si>
    <t>8台目</t>
    <rPh sb="1" eb="3">
      <t>ダイメ</t>
    </rPh>
    <phoneticPr fontId="25"/>
  </si>
  <si>
    <t>9台目</t>
    <rPh sb="1" eb="3">
      <t>ダイメ</t>
    </rPh>
    <phoneticPr fontId="25"/>
  </si>
  <si>
    <t>10台目</t>
    <rPh sb="2" eb="4">
      <t>ダイメ</t>
    </rPh>
    <phoneticPr fontId="25"/>
  </si>
  <si>
    <t>11台目</t>
    <rPh sb="2" eb="4">
      <t>ダイメ</t>
    </rPh>
    <phoneticPr fontId="25"/>
  </si>
  <si>
    <t>12台目</t>
    <rPh sb="2" eb="4">
      <t>ダイメ</t>
    </rPh>
    <phoneticPr fontId="25"/>
  </si>
  <si>
    <t>13台目</t>
    <rPh sb="2" eb="4">
      <t>ダイメ</t>
    </rPh>
    <phoneticPr fontId="25"/>
  </si>
  <si>
    <t>14台目</t>
    <rPh sb="2" eb="4">
      <t>ダイメ</t>
    </rPh>
    <phoneticPr fontId="25"/>
  </si>
  <si>
    <t>15台目</t>
    <rPh sb="2" eb="4">
      <t>ダイメ</t>
    </rPh>
    <phoneticPr fontId="25"/>
  </si>
  <si>
    <t>16台目</t>
    <rPh sb="2" eb="4">
      <t>ダイメ</t>
    </rPh>
    <phoneticPr fontId="25"/>
  </si>
  <si>
    <t>17台目</t>
    <rPh sb="2" eb="4">
      <t>ダイメ</t>
    </rPh>
    <phoneticPr fontId="25"/>
  </si>
  <si>
    <t>18台目</t>
    <rPh sb="2" eb="4">
      <t>ダイメ</t>
    </rPh>
    <phoneticPr fontId="25"/>
  </si>
  <si>
    <t>19台目</t>
    <rPh sb="2" eb="4">
      <t>ダイメ</t>
    </rPh>
    <phoneticPr fontId="25"/>
  </si>
  <si>
    <t>20台目</t>
    <rPh sb="2" eb="4">
      <t>ダイメ</t>
    </rPh>
    <phoneticPr fontId="25"/>
  </si>
  <si>
    <t>最大の入力</t>
  </si>
  <si>
    <t>圧縮</t>
  </si>
  <si>
    <t>コード</t>
    <phoneticPr fontId="25"/>
  </si>
  <si>
    <t>（VA,Ｗ）</t>
  </si>
  <si>
    <t>容量</t>
  </si>
  <si>
    <t>コード</t>
    <phoneticPr fontId="25"/>
  </si>
  <si>
    <t>（kVA,kW）</t>
    <phoneticPr fontId="25"/>
  </si>
  <si>
    <t>台</t>
  </si>
  <si>
    <t>のものから</t>
  </si>
  <si>
    <t>入力kW</t>
  </si>
  <si>
    <t>係数</t>
  </si>
  <si>
    <t>圧縮後kW</t>
  </si>
  <si>
    <t>電</t>
  </si>
  <si>
    <t>最初の２台の</t>
  </si>
  <si>
    <t>数</t>
  </si>
  <si>
    <t>入力につき</t>
  </si>
  <si>
    <t>灯</t>
  </si>
  <si>
    <t>力</t>
  </si>
  <si>
    <t>次の２台の</t>
  </si>
  <si>
    <t>圧</t>
  </si>
  <si>
    <t>負</t>
  </si>
  <si>
    <t>上記以外のもの</t>
  </si>
  <si>
    <t>縮</t>
  </si>
  <si>
    <t>の入力につき</t>
  </si>
  <si>
    <t>荷</t>
  </si>
  <si>
    <t>計</t>
  </si>
  <si>
    <t>設</t>
  </si>
  <si>
    <t>備</t>
  </si>
  <si>
    <t>容</t>
  </si>
  <si>
    <t>最初の6kWにつき</t>
  </si>
  <si>
    <t>次の14kWにつき</t>
  </si>
  <si>
    <t>量</t>
  </si>
  <si>
    <t>次の30kWにつき</t>
  </si>
  <si>
    <t>次の100kWにつき</t>
  </si>
  <si>
    <t>次の150kWにつき</t>
  </si>
  <si>
    <t>次の200kWにつき</t>
  </si>
  <si>
    <t>500kWをこえる</t>
  </si>
  <si>
    <t>部分につき</t>
  </si>
  <si>
    <t>合計</t>
  </si>
  <si>
    <t>負荷設備計</t>
  </si>
  <si>
    <t>低圧換算</t>
    <rPh sb="0" eb="2">
      <t>テイアツ</t>
    </rPh>
    <rPh sb="2" eb="4">
      <t>カンザン</t>
    </rPh>
    <phoneticPr fontId="25"/>
  </si>
  <si>
    <t>電灯</t>
    <rPh sb="0" eb="2">
      <t>デントウ</t>
    </rPh>
    <phoneticPr fontId="25"/>
  </si>
  <si>
    <t>容</t>
    <rPh sb="0" eb="1">
      <t>ヨウ</t>
    </rPh>
    <phoneticPr fontId="25"/>
  </si>
  <si>
    <t>量</t>
    <rPh sb="0" eb="1">
      <t>リョウ</t>
    </rPh>
    <phoneticPr fontId="25"/>
  </si>
  <si>
    <t>圧</t>
    <rPh sb="0" eb="1">
      <t>アツ</t>
    </rPh>
    <phoneticPr fontId="25"/>
  </si>
  <si>
    <t>50kWをこえる</t>
    <phoneticPr fontId="25"/>
  </si>
  <si>
    <t>縮</t>
    <rPh sb="0" eb="1">
      <t>シュク</t>
    </rPh>
    <phoneticPr fontId="25"/>
  </si>
  <si>
    <t>動力</t>
    <rPh sb="0" eb="2">
      <t>ドウリョク</t>
    </rPh>
    <phoneticPr fontId="25"/>
  </si>
  <si>
    <t>動力</t>
    <rPh sb="0" eb="2">
      <t>ドウリョク</t>
    </rPh>
    <phoneticPr fontId="1"/>
  </si>
  <si>
    <t>合   計   容   量（換算後）</t>
    <rPh sb="14" eb="16">
      <t>カンザン</t>
    </rPh>
    <rPh sb="16" eb="17">
      <t>ゴ</t>
    </rPh>
    <phoneticPr fontId="1"/>
  </si>
  <si>
    <t>その他照明機器</t>
    <rPh sb="3" eb="5">
      <t>ショウメイ</t>
    </rPh>
    <rPh sb="5" eb="7">
      <t>キキ</t>
    </rPh>
    <phoneticPr fontId="1"/>
  </si>
  <si>
    <t>No.</t>
    <phoneticPr fontId="1"/>
  </si>
  <si>
    <t>選択してください</t>
  </si>
  <si>
    <t>電灯</t>
    <rPh sb="0" eb="2">
      <t>デントウ</t>
    </rPh>
    <phoneticPr fontId="1"/>
  </si>
  <si>
    <t>負荷設備</t>
    <rPh sb="0" eb="2">
      <t>フカ</t>
    </rPh>
    <rPh sb="2" eb="4">
      <t>セツビ</t>
    </rPh>
    <phoneticPr fontId="25"/>
  </si>
  <si>
    <t>受口５０ＶＡ</t>
    <rPh sb="0" eb="1">
      <t>ウケ</t>
    </rPh>
    <rPh sb="1" eb="2">
      <t>クチ</t>
    </rPh>
    <phoneticPr fontId="1"/>
  </si>
  <si>
    <t>受口１００ＶＡ</t>
    <phoneticPr fontId="1"/>
  </si>
  <si>
    <t>冷房機器</t>
    <phoneticPr fontId="1"/>
  </si>
  <si>
    <t>暖房機器</t>
    <phoneticPr fontId="1"/>
  </si>
  <si>
    <t>小型機器</t>
    <phoneticPr fontId="1"/>
  </si>
  <si>
    <t>セット機器（空調等）</t>
    <rPh sb="6" eb="8">
      <t>クウチョウ</t>
    </rPh>
    <rPh sb="8" eb="9">
      <t>トウ</t>
    </rPh>
    <phoneticPr fontId="1"/>
  </si>
  <si>
    <t>非常用コンセント</t>
    <phoneticPr fontId="1"/>
  </si>
  <si>
    <t>交流電弧溶接機</t>
    <phoneticPr fontId="1"/>
  </si>
  <si>
    <t>抵抗溶接機</t>
    <phoneticPr fontId="1"/>
  </si>
  <si>
    <t>ﾀﾞﾌﾞﾙｸﾘｯｸして選択してください</t>
  </si>
  <si>
    <t>選択してください</t>
    <phoneticPr fontId="1"/>
  </si>
  <si>
    <r>
      <t>※</t>
    </r>
    <r>
      <rPr>
        <b/>
        <sz val="10"/>
        <color rgb="FFFF0000"/>
        <rFont val="ＭＳ ゴシック"/>
        <family val="3"/>
        <charset val="128"/>
      </rPr>
      <t>色付けセル</t>
    </r>
    <r>
      <rPr>
        <b/>
        <sz val="10"/>
        <rFont val="ＭＳ ゴシック"/>
        <family val="3"/>
        <charset val="128"/>
      </rPr>
      <t>を記入願います。</t>
    </r>
    <rPh sb="1" eb="2">
      <t>イロ</t>
    </rPh>
    <rPh sb="2" eb="3">
      <t>ツ</t>
    </rPh>
    <rPh sb="7" eb="9">
      <t>キニュウ</t>
    </rPh>
    <rPh sb="9" eb="10">
      <t>ネガ</t>
    </rPh>
    <phoneticPr fontId="1"/>
  </si>
  <si>
    <t>ネオン管</t>
    <rPh sb="3" eb="4">
      <t>カン</t>
    </rPh>
    <phoneticPr fontId="1"/>
  </si>
  <si>
    <t>分類</t>
    <rPh sb="0" eb="2">
      <t>ブンルイ</t>
    </rPh>
    <phoneticPr fontId="1"/>
  </si>
  <si>
    <t>機器名</t>
    <rPh sb="0" eb="3">
      <t>キキメイ</t>
    </rPh>
    <phoneticPr fontId="1"/>
  </si>
  <si>
    <t>電圧</t>
    <rPh sb="0" eb="2">
      <t>デンアツ</t>
    </rPh>
    <phoneticPr fontId="8"/>
  </si>
  <si>
    <t>用途</t>
    <rPh sb="0" eb="2">
      <t>ヨウト</t>
    </rPh>
    <phoneticPr fontId="8"/>
  </si>
  <si>
    <t>機器コード</t>
    <rPh sb="0" eb="2">
      <t>キキ</t>
    </rPh>
    <phoneticPr fontId="8"/>
  </si>
  <si>
    <t>容量</t>
    <rPh sb="0" eb="2">
      <t>ヨウリョウ</t>
    </rPh>
    <phoneticPr fontId="8"/>
  </si>
  <si>
    <t>容量S</t>
    <rPh sb="0" eb="2">
      <t>ヨウリョウ</t>
    </rPh>
    <phoneticPr fontId="8"/>
  </si>
  <si>
    <t>個数</t>
    <rPh sb="0" eb="2">
      <t>コスウ</t>
    </rPh>
    <phoneticPr fontId="8"/>
  </si>
  <si>
    <t>個数S</t>
    <rPh sb="0" eb="2">
      <t>コスウ</t>
    </rPh>
    <phoneticPr fontId="8"/>
  </si>
  <si>
    <t>電圧S</t>
    <rPh sb="0" eb="2">
      <t>デンアツ</t>
    </rPh>
    <phoneticPr fontId="8"/>
  </si>
  <si>
    <t>用途S</t>
    <rPh sb="0" eb="2">
      <t>ヨウト</t>
    </rPh>
    <phoneticPr fontId="8"/>
  </si>
  <si>
    <t>グロス</t>
    <phoneticPr fontId="8"/>
  </si>
  <si>
    <t>グロスS</t>
    <phoneticPr fontId="8"/>
  </si>
  <si>
    <t>電灯1</t>
  </si>
  <si>
    <t>電灯2</t>
  </si>
  <si>
    <t>電灯3</t>
  </si>
  <si>
    <t>電灯4</t>
  </si>
  <si>
    <t>電灯5</t>
  </si>
  <si>
    <t>電灯6</t>
  </si>
  <si>
    <t>電灯8</t>
  </si>
  <si>
    <t>動力1</t>
  </si>
  <si>
    <t>動力2</t>
  </si>
  <si>
    <t>動力3</t>
  </si>
  <si>
    <t>動力4</t>
  </si>
  <si>
    <t>動力5</t>
  </si>
  <si>
    <t>動力6</t>
  </si>
  <si>
    <t>動力8</t>
  </si>
  <si>
    <t>契約設備電力</t>
    <rPh sb="0" eb="2">
      <t>ケイヤク</t>
    </rPh>
    <rPh sb="2" eb="4">
      <t>セツビ</t>
    </rPh>
    <rPh sb="4" eb="6">
      <t>デンリョク</t>
    </rPh>
    <phoneticPr fontId="1"/>
  </si>
  <si>
    <t>電灯7</t>
    <phoneticPr fontId="1"/>
  </si>
  <si>
    <t>動力7</t>
    <phoneticPr fontId="1"/>
  </si>
  <si>
    <t>コンデンサ容量</t>
    <rPh sb="5" eb="7">
      <t>ヨウリョウ</t>
    </rPh>
    <phoneticPr fontId="1"/>
  </si>
  <si>
    <t>　受電設備</t>
    <rPh sb="1" eb="3">
      <t>ジュデン</t>
    </rPh>
    <rPh sb="3" eb="5">
      <t>セツビ</t>
    </rPh>
    <phoneticPr fontId="1"/>
  </si>
  <si>
    <t>　負荷設備</t>
    <rPh sb="1" eb="3">
      <t>フカ</t>
    </rPh>
    <rPh sb="3" eb="5">
      <t>セツビ</t>
    </rPh>
    <phoneticPr fontId="1"/>
  </si>
  <si>
    <t>ｋＷ×</t>
    <phoneticPr fontId="1"/>
  </si>
  <si>
    <t>kVar</t>
  </si>
  <si>
    <t>kVar</t>
    <phoneticPr fontId="1"/>
  </si>
  <si>
    <t>単  位
容  量（kＷ）</t>
    <rPh sb="8" eb="9">
      <t>リョウ</t>
    </rPh>
    <phoneticPr fontId="1"/>
  </si>
  <si>
    <r>
      <t>単位
容量</t>
    </r>
    <r>
      <rPr>
        <sz val="9"/>
        <rFont val="ＭＳ 明朝"/>
        <family val="1"/>
        <charset val="128"/>
      </rPr>
      <t>（kVA）</t>
    </r>
    <rPh sb="0" eb="2">
      <t>タンイ</t>
    </rPh>
    <rPh sb="3" eb="4">
      <t>ヨウセキ</t>
    </rPh>
    <rPh sb="4" eb="5">
      <t>リョウ</t>
    </rPh>
    <phoneticPr fontId="1"/>
  </si>
  <si>
    <t>合計容量</t>
    <rPh sb="0" eb="4">
      <t>ゴウケイヨウリョウ</t>
    </rPh>
    <phoneticPr fontId="1"/>
  </si>
  <si>
    <t>高圧負荷設備容量</t>
    <rPh sb="0" eb="2">
      <t>コウアツ</t>
    </rPh>
    <rPh sb="2" eb="4">
      <t>フカ</t>
    </rPh>
    <rPh sb="4" eb="6">
      <t>セツビ</t>
    </rPh>
    <rPh sb="6" eb="8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</si>
</sst>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_ "/>
    <numFmt numFmtId="177" formatCode="0.00_ "/>
    <numFmt numFmtId="178" formatCode="0.00_);[Red]\(0.00\)"/>
    <numFmt numFmtId="179" formatCode="0.000_);[Red]\(0.000\)"/>
    <numFmt numFmtId="180" formatCode="0.0"/>
    <numFmt numFmtId="181" formatCode="0.000"/>
    <numFmt numFmtId="182" formatCode="\(General\)"/>
    <numFmt numFmtId="183" formatCode="&quot;$&quot;#,##0;\(&quot;$&quot;#,##0\)"/>
    <numFmt numFmtId="184" formatCode="#,##0.0%;\(#,##0.0%\)"/>
    <numFmt numFmtId="185" formatCode="yyyy&quot;年&quot;m&quot;月&quot;d&quot;日&quot;;@"/>
    <numFmt numFmtId="186" formatCode="#,##0.000;[Red]\-#,##0.000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Times New Roman"/>
      <family val="1"/>
    </font>
    <font>
      <b/>
      <sz val="12"/>
      <name val="Arial"/>
      <family val="2"/>
    </font>
    <font>
      <sz val="14"/>
      <name val="Terminal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Fm富士通明朝体"/>
      <family val="1"/>
      <charset val="128"/>
    </font>
    <font>
      <b/>
      <sz val="16"/>
      <color indexed="8"/>
      <name val="Fm富士通ゴシック体"/>
      <family val="3"/>
      <charset val="128"/>
    </font>
    <font>
      <sz val="6"/>
      <name val="Fm富士通明朝体"/>
      <family val="1"/>
      <charset val="128"/>
    </font>
    <font>
      <sz val="11"/>
      <color indexed="8"/>
      <name val="Fm富士通明朝体"/>
      <family val="1"/>
      <charset val="128"/>
    </font>
    <font>
      <sz val="10"/>
      <name val="Fm富士通明朝体"/>
      <family val="1"/>
      <charset val="128"/>
    </font>
    <font>
      <sz val="11"/>
      <color indexed="10"/>
      <name val="Fm富士通明朝体"/>
      <family val="1"/>
      <charset val="128"/>
    </font>
    <font>
      <sz val="9"/>
      <name val="Fm富士通明朝体"/>
      <family val="1"/>
      <charset val="128"/>
    </font>
    <font>
      <sz val="8"/>
      <name val="Fm富士通明朝体"/>
      <family val="1"/>
      <charset val="128"/>
    </font>
    <font>
      <b/>
      <sz val="16"/>
      <name val="Fm富士通明朝体"/>
      <family val="1"/>
      <charset val="128"/>
    </font>
    <font>
      <b/>
      <sz val="10"/>
      <name val="ＭＳ Ｐゴシック"/>
      <family val="3"/>
      <charset val="128"/>
    </font>
    <font>
      <sz val="16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</fills>
  <borders count="1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39"/>
      </top>
      <bottom style="double">
        <color indexed="3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8">
    <xf numFmtId="0" fontId="0" fillId="0" borderId="0"/>
    <xf numFmtId="183" fontId="4" fillId="0" borderId="0" applyFill="0" applyBorder="0" applyAlignment="0"/>
    <xf numFmtId="0" fontId="15" fillId="0" borderId="0">
      <alignment horizontal="left"/>
    </xf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84" fontId="17" fillId="0" borderId="0"/>
    <xf numFmtId="0" fontId="18" fillId="0" borderId="0"/>
    <xf numFmtId="4" fontId="15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0" fontId="22" fillId="0" borderId="0">
      <alignment horizontal="center"/>
    </xf>
    <xf numFmtId="0" fontId="9" fillId="0" borderId="3"/>
    <xf numFmtId="0" fontId="9" fillId="0" borderId="0"/>
    <xf numFmtId="0" fontId="9" fillId="0" borderId="0"/>
    <xf numFmtId="0" fontId="23" fillId="0" borderId="0"/>
    <xf numFmtId="0" fontId="4" fillId="0" borderId="0"/>
    <xf numFmtId="38" fontId="9" fillId="0" borderId="0" applyFont="0" applyFill="0" applyBorder="0" applyAlignment="0" applyProtection="0">
      <alignment vertical="center"/>
    </xf>
  </cellStyleXfs>
  <cellXfs count="74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35" xfId="13" applyBorder="1" applyAlignment="1">
      <alignment horizontal="center"/>
    </xf>
    <xf numFmtId="0" fontId="9" fillId="0" borderId="35" xfId="13" quotePrefix="1" applyFont="1" applyBorder="1" applyAlignment="1">
      <alignment horizontal="center"/>
    </xf>
    <xf numFmtId="181" fontId="12" fillId="0" borderId="35" xfId="13" quotePrefix="1" applyNumberFormat="1" applyFont="1" applyBorder="1" applyAlignment="1">
      <alignment horizontal="center"/>
    </xf>
    <xf numFmtId="0" fontId="9" fillId="0" borderId="35" xfId="13" quotePrefix="1" applyBorder="1" applyAlignment="1">
      <alignment horizontal="center"/>
    </xf>
    <xf numFmtId="0" fontId="9" fillId="0" borderId="35" xfId="13" applyBorder="1"/>
    <xf numFmtId="0" fontId="9" fillId="0" borderId="0" xfId="13"/>
    <xf numFmtId="0" fontId="9" fillId="5" borderId="35" xfId="13" applyFill="1" applyBorder="1" applyAlignment="1">
      <alignment horizontal="center"/>
    </xf>
    <xf numFmtId="0" fontId="9" fillId="5" borderId="35" xfId="13" applyFill="1" applyBorder="1"/>
    <xf numFmtId="0" fontId="9" fillId="5" borderId="35" xfId="13" applyFill="1" applyBorder="1" applyAlignment="1">
      <alignment horizontal="right"/>
    </xf>
    <xf numFmtId="181" fontId="9" fillId="5" borderId="35" xfId="13" applyNumberFormat="1" applyFill="1" applyBorder="1"/>
    <xf numFmtId="0" fontId="9" fillId="5" borderId="35" xfId="13" applyFill="1" applyBorder="1" applyAlignment="1"/>
    <xf numFmtId="0" fontId="9" fillId="5" borderId="35" xfId="13" quotePrefix="1" applyFill="1" applyBorder="1" applyAlignment="1">
      <alignment horizontal="left"/>
    </xf>
    <xf numFmtId="1" fontId="9" fillId="5" borderId="35" xfId="13" applyNumberFormat="1" applyFill="1" applyBorder="1"/>
    <xf numFmtId="0" fontId="9" fillId="5" borderId="35" xfId="13" quotePrefix="1" applyFont="1" applyFill="1" applyBorder="1" applyAlignment="1">
      <alignment horizontal="left"/>
    </xf>
    <xf numFmtId="0" fontId="9" fillId="5" borderId="35" xfId="13" applyFont="1" applyFill="1" applyBorder="1" applyAlignment="1">
      <alignment horizontal="left"/>
    </xf>
    <xf numFmtId="0" fontId="9" fillId="4" borderId="35" xfId="13" applyFill="1" applyBorder="1" applyAlignment="1">
      <alignment horizontal="left"/>
    </xf>
    <xf numFmtId="0" fontId="9" fillId="4" borderId="35" xfId="13" quotePrefix="1" applyFont="1" applyFill="1" applyBorder="1" applyAlignment="1">
      <alignment horizontal="left"/>
    </xf>
    <xf numFmtId="0" fontId="9" fillId="4" borderId="35" xfId="13" applyFill="1" applyBorder="1"/>
    <xf numFmtId="0" fontId="9" fillId="5" borderId="35" xfId="13" applyFont="1" applyFill="1" applyBorder="1"/>
    <xf numFmtId="0" fontId="9" fillId="4" borderId="35" xfId="13" quotePrefix="1" applyFill="1" applyBorder="1" applyAlignment="1">
      <alignment horizontal="left"/>
    </xf>
    <xf numFmtId="0" fontId="9" fillId="0" borderId="0" xfId="14"/>
    <xf numFmtId="0" fontId="9" fillId="6" borderId="35" xfId="13" applyFill="1" applyBorder="1" applyAlignment="1">
      <alignment horizontal="center"/>
    </xf>
    <xf numFmtId="0" fontId="9" fillId="6" borderId="35" xfId="13" applyFill="1" applyBorder="1"/>
    <xf numFmtId="0" fontId="9" fillId="4" borderId="35" xfId="13" applyFill="1" applyBorder="1" applyAlignment="1">
      <alignment horizontal="right"/>
    </xf>
    <xf numFmtId="181" fontId="9" fillId="4" borderId="35" xfId="13" applyNumberFormat="1" applyFill="1" applyBorder="1"/>
    <xf numFmtId="0" fontId="11" fillId="0" borderId="35" xfId="14" applyFont="1" applyBorder="1" applyAlignment="1">
      <alignment horizontal="center"/>
    </xf>
    <xf numFmtId="0" fontId="9" fillId="4" borderId="35" xfId="13" applyFill="1" applyBorder="1" applyAlignment="1">
      <alignment horizontal="center"/>
    </xf>
    <xf numFmtId="177" fontId="11" fillId="5" borderId="35" xfId="14" applyNumberFormat="1" applyFont="1" applyFill="1" applyBorder="1" applyAlignment="1">
      <alignment horizontal="center"/>
    </xf>
    <xf numFmtId="0" fontId="9" fillId="4" borderId="35" xfId="13" applyFont="1" applyFill="1" applyBorder="1"/>
    <xf numFmtId="0" fontId="13" fillId="4" borderId="35" xfId="13" quotePrefix="1" applyFont="1" applyFill="1" applyBorder="1" applyAlignment="1">
      <alignment horizontal="left"/>
    </xf>
    <xf numFmtId="0" fontId="14" fillId="0" borderId="0" xfId="14" applyFont="1"/>
    <xf numFmtId="0" fontId="9" fillId="4" borderId="35" xfId="13" applyFont="1" applyFill="1" applyBorder="1" applyAlignment="1">
      <alignment horizontal="left"/>
    </xf>
    <xf numFmtId="0" fontId="9" fillId="0" borderId="35" xfId="13" applyBorder="1" applyAlignment="1">
      <alignment horizontal="right"/>
    </xf>
    <xf numFmtId="181" fontId="9" fillId="0" borderId="35" xfId="13" applyNumberFormat="1" applyBorder="1"/>
    <xf numFmtId="0" fontId="9" fillId="0" borderId="0" xfId="13" applyAlignment="1">
      <alignment horizontal="center"/>
    </xf>
    <xf numFmtId="0" fontId="9" fillId="0" borderId="0" xfId="13" applyAlignment="1">
      <alignment horizontal="right"/>
    </xf>
    <xf numFmtId="181" fontId="9" fillId="0" borderId="0" xfId="13" applyNumberFormat="1"/>
    <xf numFmtId="0" fontId="0" fillId="0" borderId="35" xfId="0" applyFill="1" applyBorder="1" applyAlignment="1">
      <alignment horizontal="right"/>
    </xf>
    <xf numFmtId="0" fontId="0" fillId="5" borderId="35" xfId="0" applyFill="1" applyBorder="1"/>
    <xf numFmtId="0" fontId="0" fillId="4" borderId="35" xfId="0" applyFill="1" applyBorder="1"/>
    <xf numFmtId="0" fontId="0" fillId="5" borderId="35" xfId="13" applyFont="1" applyFill="1" applyBorder="1" applyAlignment="1"/>
    <xf numFmtId="0" fontId="0" fillId="0" borderId="0" xfId="0" applyFill="1"/>
    <xf numFmtId="0" fontId="23" fillId="0" borderId="0" xfId="15" applyFill="1"/>
    <xf numFmtId="0" fontId="23" fillId="0" borderId="35" xfId="15" applyFill="1" applyBorder="1" applyAlignment="1">
      <alignment horizontal="right"/>
    </xf>
    <xf numFmtId="181" fontId="13" fillId="0" borderId="38" xfId="15" applyNumberFormat="1" applyFont="1" applyFill="1" applyBorder="1" applyAlignment="1">
      <alignment vertical="center"/>
    </xf>
    <xf numFmtId="181" fontId="13" fillId="0" borderId="104" xfId="15" applyNumberFormat="1" applyFont="1" applyFill="1" applyBorder="1" applyAlignment="1">
      <alignment vertical="center"/>
    </xf>
    <xf numFmtId="181" fontId="13" fillId="0" borderId="70" xfId="15" applyNumberFormat="1" applyFont="1" applyFill="1" applyBorder="1" applyAlignment="1">
      <alignment vertical="center"/>
    </xf>
    <xf numFmtId="181" fontId="13" fillId="0" borderId="105" xfId="15" applyNumberFormat="1" applyFont="1" applyFill="1" applyBorder="1" applyAlignment="1">
      <alignment vertical="center"/>
    </xf>
    <xf numFmtId="181" fontId="13" fillId="0" borderId="104" xfId="15" applyNumberFormat="1" applyFont="1" applyFill="1" applyBorder="1" applyAlignment="1">
      <alignment horizontal="center" vertical="center"/>
    </xf>
    <xf numFmtId="181" fontId="13" fillId="0" borderId="70" xfId="15" applyNumberFormat="1" applyFont="1" applyFill="1" applyBorder="1" applyAlignment="1">
      <alignment horizontal="center" vertical="center"/>
    </xf>
    <xf numFmtId="181" fontId="13" fillId="0" borderId="95" xfId="15" applyNumberFormat="1" applyFont="1" applyFill="1" applyBorder="1" applyAlignment="1">
      <alignment vertical="center"/>
    </xf>
    <xf numFmtId="0" fontId="23" fillId="0" borderId="0" xfId="15"/>
    <xf numFmtId="0" fontId="23" fillId="0" borderId="0" xfId="15" applyFill="1" applyBorder="1" applyAlignment="1" applyProtection="1">
      <alignment horizontal="center"/>
      <protection locked="0"/>
    </xf>
    <xf numFmtId="0" fontId="23" fillId="0" borderId="0" xfId="15" applyFill="1" applyBorder="1" applyProtection="1">
      <protection locked="0"/>
    </xf>
    <xf numFmtId="0" fontId="23" fillId="0" borderId="0" xfId="15" applyFill="1" applyBorder="1"/>
    <xf numFmtId="181" fontId="23" fillId="0" borderId="0" xfId="15" applyNumberFormat="1" applyFill="1" applyBorder="1"/>
    <xf numFmtId="0" fontId="23" fillId="0" borderId="0" xfId="15" applyNumberFormat="1" applyFill="1" applyBorder="1" applyProtection="1">
      <protection locked="0"/>
    </xf>
    <xf numFmtId="0" fontId="23" fillId="0" borderId="0" xfId="15" applyFill="1" applyBorder="1" applyAlignment="1">
      <alignment horizontal="center"/>
    </xf>
    <xf numFmtId="0" fontId="23" fillId="0" borderId="0" xfId="15" quotePrefix="1" applyFill="1" applyBorder="1" applyAlignment="1">
      <alignment horizontal="centerContinuous"/>
    </xf>
    <xf numFmtId="0" fontId="23" fillId="0" borderId="0" xfId="15" applyFill="1" applyBorder="1" applyAlignment="1">
      <alignment horizontal="centerContinuous"/>
    </xf>
    <xf numFmtId="0" fontId="27" fillId="0" borderId="0" xfId="15" applyFont="1" applyFill="1" applyBorder="1" applyAlignment="1">
      <alignment vertical="center"/>
    </xf>
    <xf numFmtId="0" fontId="27" fillId="0" borderId="0" xfId="15" quotePrefix="1" applyFont="1" applyFill="1" applyBorder="1" applyAlignment="1">
      <alignment vertical="center"/>
    </xf>
    <xf numFmtId="0" fontId="4" fillId="0" borderId="0" xfId="16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8" borderId="19" xfId="0" applyFont="1" applyFill="1" applyBorder="1" applyAlignment="1" applyProtection="1">
      <alignment vertical="center"/>
    </xf>
    <xf numFmtId="0" fontId="4" fillId="8" borderId="13" xfId="0" applyFont="1" applyFill="1" applyBorder="1" applyAlignment="1" applyProtection="1">
      <alignment vertical="center"/>
    </xf>
    <xf numFmtId="0" fontId="4" fillId="8" borderId="27" xfId="0" applyFont="1" applyFill="1" applyBorder="1" applyAlignment="1" applyProtection="1">
      <alignment vertical="center"/>
    </xf>
    <xf numFmtId="0" fontId="4" fillId="8" borderId="14" xfId="0" applyFont="1" applyFill="1" applyBorder="1" applyAlignment="1" applyProtection="1">
      <alignment vertical="center"/>
    </xf>
    <xf numFmtId="0" fontId="4" fillId="8" borderId="20" xfId="0" applyFont="1" applyFill="1" applyBorder="1" applyAlignment="1" applyProtection="1">
      <alignment vertical="center"/>
    </xf>
    <xf numFmtId="0" fontId="4" fillId="8" borderId="21" xfId="0" applyFont="1" applyFill="1" applyBorder="1" applyAlignment="1" applyProtection="1">
      <alignment vertical="center"/>
    </xf>
    <xf numFmtId="0" fontId="4" fillId="8" borderId="28" xfId="0" applyFont="1" applyFill="1" applyBorder="1" applyAlignment="1" applyProtection="1">
      <alignment vertical="center"/>
    </xf>
    <xf numFmtId="0" fontId="4" fillId="8" borderId="22" xfId="0" applyFont="1" applyFill="1" applyBorder="1" applyAlignment="1" applyProtection="1">
      <alignment vertical="center"/>
    </xf>
    <xf numFmtId="0" fontId="2" fillId="8" borderId="23" xfId="0" applyFont="1" applyFill="1" applyBorder="1" applyAlignment="1" applyProtection="1">
      <alignment vertical="center"/>
    </xf>
    <xf numFmtId="0" fontId="4" fillId="8" borderId="24" xfId="0" applyFont="1" applyFill="1" applyBorder="1" applyAlignment="1" applyProtection="1">
      <alignment vertical="center"/>
    </xf>
    <xf numFmtId="0" fontId="4" fillId="8" borderId="29" xfId="0" applyFont="1" applyFill="1" applyBorder="1" applyAlignment="1" applyProtection="1">
      <alignment vertical="center"/>
    </xf>
    <xf numFmtId="0" fontId="4" fillId="8" borderId="25" xfId="0" applyFont="1" applyFill="1" applyBorder="1" applyAlignment="1" applyProtection="1">
      <alignment vertic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2" fillId="8" borderId="24" xfId="0" applyFont="1" applyFill="1" applyBorder="1" applyAlignment="1" applyProtection="1">
      <alignment vertical="center"/>
    </xf>
    <xf numFmtId="0" fontId="2" fillId="8" borderId="29" xfId="0" applyFont="1" applyFill="1" applyBorder="1" applyAlignment="1" applyProtection="1">
      <alignment vertical="center"/>
    </xf>
    <xf numFmtId="0" fontId="2" fillId="8" borderId="25" xfId="0" applyFont="1" applyFill="1" applyBorder="1" applyAlignment="1" applyProtection="1">
      <alignment vertical="center"/>
    </xf>
    <xf numFmtId="0" fontId="2" fillId="8" borderId="20" xfId="0" applyFont="1" applyFill="1" applyBorder="1" applyAlignment="1" applyProtection="1">
      <alignment vertical="center"/>
    </xf>
    <xf numFmtId="0" fontId="2" fillId="8" borderId="21" xfId="0" applyFont="1" applyFill="1" applyBorder="1" applyAlignment="1" applyProtection="1">
      <alignment vertical="center"/>
    </xf>
    <xf numFmtId="0" fontId="2" fillId="8" borderId="28" xfId="0" applyFont="1" applyFill="1" applyBorder="1" applyAlignment="1" applyProtection="1">
      <alignment vertical="center"/>
    </xf>
    <xf numFmtId="0" fontId="2" fillId="8" borderId="22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8" borderId="6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0" fontId="2" fillId="8" borderId="30" xfId="0" applyFont="1" applyFill="1" applyBorder="1" applyAlignment="1" applyProtection="1">
      <alignment vertical="center"/>
    </xf>
    <xf numFmtId="0" fontId="2" fillId="8" borderId="15" xfId="0" applyFont="1" applyFill="1" applyBorder="1" applyAlignment="1" applyProtection="1">
      <alignment vertical="center"/>
    </xf>
    <xf numFmtId="0" fontId="2" fillId="8" borderId="26" xfId="0" applyFont="1" applyFill="1" applyBorder="1" applyAlignment="1" applyProtection="1">
      <alignment vertical="center"/>
    </xf>
    <xf numFmtId="0" fontId="2" fillId="8" borderId="17" xfId="0" applyFont="1" applyFill="1" applyBorder="1" applyAlignment="1" applyProtection="1">
      <alignment vertical="center"/>
    </xf>
    <xf numFmtId="0" fontId="2" fillId="8" borderId="31" xfId="0" applyFont="1" applyFill="1" applyBorder="1" applyAlignment="1" applyProtection="1">
      <alignment vertical="center"/>
    </xf>
    <xf numFmtId="0" fontId="2" fillId="8" borderId="12" xfId="0" applyFont="1" applyFill="1" applyBorder="1" applyAlignment="1" applyProtection="1">
      <alignment vertical="center"/>
    </xf>
    <xf numFmtId="0" fontId="2" fillId="8" borderId="10" xfId="0" applyFont="1" applyFill="1" applyBorder="1" applyAlignment="1" applyProtection="1">
      <alignment horizontal="center" vertical="center"/>
    </xf>
    <xf numFmtId="0" fontId="4" fillId="8" borderId="12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right" vertical="center"/>
    </xf>
    <xf numFmtId="0" fontId="4" fillId="8" borderId="11" xfId="0" applyFont="1" applyFill="1" applyBorder="1" applyAlignment="1" applyProtection="1">
      <alignment horizontal="right" vertical="center"/>
    </xf>
    <xf numFmtId="0" fontId="4" fillId="8" borderId="9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7" xfId="0" applyFont="1" applyBorder="1" applyAlignment="1" applyProtection="1">
      <alignment vertical="center"/>
    </xf>
    <xf numFmtId="0" fontId="7" fillId="3" borderId="13" xfId="0" applyFont="1" applyFill="1" applyBorder="1" applyAlignment="1" applyProtection="1">
      <alignment horizontal="right" vertical="center"/>
    </xf>
    <xf numFmtId="0" fontId="7" fillId="3" borderId="13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23" fillId="0" borderId="0" xfId="15" applyFill="1" applyAlignment="1">
      <alignment horizontal="center"/>
    </xf>
    <xf numFmtId="0" fontId="23" fillId="0" borderId="0" xfId="15" applyFill="1" applyAlignment="1">
      <alignment wrapText="1"/>
    </xf>
    <xf numFmtId="0" fontId="26" fillId="0" borderId="0" xfId="15" applyFont="1" applyFill="1" applyBorder="1" applyAlignment="1">
      <alignment horizontal="centerContinuous"/>
    </xf>
    <xf numFmtId="0" fontId="23" fillId="0" borderId="0" xfId="15" quotePrefix="1" applyFill="1" applyAlignment="1">
      <alignment horizontal="left" vertical="center"/>
    </xf>
    <xf numFmtId="0" fontId="23" fillId="0" borderId="11" xfId="15" applyFill="1" applyBorder="1" applyAlignment="1">
      <alignment wrapText="1"/>
    </xf>
    <xf numFmtId="0" fontId="23" fillId="0" borderId="32" xfId="15" applyFill="1" applyBorder="1" applyAlignment="1">
      <alignment horizontal="center"/>
    </xf>
    <xf numFmtId="0" fontId="27" fillId="0" borderId="32" xfId="15" applyFont="1" applyFill="1" applyBorder="1" applyAlignment="1">
      <alignment horizontal="center" vertical="center"/>
    </xf>
    <xf numFmtId="0" fontId="23" fillId="0" borderId="96" xfId="15" applyFill="1" applyBorder="1" applyAlignment="1">
      <alignment horizontal="center"/>
    </xf>
    <xf numFmtId="0" fontId="30" fillId="0" borderId="19" xfId="15" applyFont="1" applyFill="1" applyBorder="1" applyAlignment="1">
      <alignment horizontal="center"/>
    </xf>
    <xf numFmtId="0" fontId="30" fillId="0" borderId="82" xfId="15" applyFont="1" applyFill="1" applyBorder="1" applyAlignment="1">
      <alignment horizontal="center"/>
    </xf>
    <xf numFmtId="0" fontId="23" fillId="0" borderId="97" xfId="15" applyFill="1" applyBorder="1" applyAlignment="1">
      <alignment horizontal="center"/>
    </xf>
    <xf numFmtId="0" fontId="23" fillId="0" borderId="93" xfId="15" applyFill="1" applyBorder="1" applyAlignment="1">
      <alignment horizontal="center"/>
    </xf>
    <xf numFmtId="0" fontId="23" fillId="0" borderId="35" xfId="15" applyFill="1" applyBorder="1"/>
    <xf numFmtId="0" fontId="23" fillId="0" borderId="34" xfId="15" applyFill="1" applyBorder="1" applyAlignment="1">
      <alignment horizontal="center"/>
    </xf>
    <xf numFmtId="0" fontId="27" fillId="0" borderId="34" xfId="15" applyFont="1" applyFill="1" applyBorder="1" applyAlignment="1">
      <alignment horizontal="center" vertical="center"/>
    </xf>
    <xf numFmtId="0" fontId="27" fillId="0" borderId="34" xfId="15" quotePrefix="1" applyFont="1" applyFill="1" applyBorder="1" applyAlignment="1">
      <alignment horizontal="center" vertical="center"/>
    </xf>
    <xf numFmtId="0" fontId="27" fillId="0" borderId="36" xfId="15" applyFont="1" applyFill="1" applyBorder="1" applyAlignment="1">
      <alignment horizontal="center" vertical="center"/>
    </xf>
    <xf numFmtId="0" fontId="27" fillId="0" borderId="36" xfId="15" quotePrefix="1" applyFont="1" applyFill="1" applyBorder="1" applyAlignment="1">
      <alignment horizontal="center" vertical="center"/>
    </xf>
    <xf numFmtId="0" fontId="23" fillId="0" borderId="98" xfId="15" applyFill="1" applyBorder="1" applyAlignment="1">
      <alignment horizontal="center"/>
    </xf>
    <xf numFmtId="0" fontId="30" fillId="0" borderId="8" xfId="15" applyFont="1" applyFill="1" applyBorder="1" applyAlignment="1">
      <alignment horizontal="center"/>
    </xf>
    <xf numFmtId="0" fontId="30" fillId="0" borderId="9" xfId="15" applyFont="1" applyFill="1" applyBorder="1" applyAlignment="1">
      <alignment horizontal="center"/>
    </xf>
    <xf numFmtId="0" fontId="23" fillId="0" borderId="36" xfId="15" applyFill="1" applyBorder="1" applyAlignment="1">
      <alignment horizontal="center"/>
    </xf>
    <xf numFmtId="0" fontId="23" fillId="0" borderId="70" xfId="15" applyFill="1" applyBorder="1" applyAlignment="1">
      <alignment horizontal="center"/>
    </xf>
    <xf numFmtId="0" fontId="23" fillId="0" borderId="6" xfId="15" applyFill="1" applyBorder="1" applyAlignment="1">
      <alignment horizontal="center"/>
    </xf>
    <xf numFmtId="0" fontId="23" fillId="0" borderId="96" xfId="15" applyFill="1" applyBorder="1" applyAlignment="1" applyProtection="1">
      <alignment horizontal="center"/>
      <protection locked="0"/>
    </xf>
    <xf numFmtId="0" fontId="23" fillId="0" borderId="97" xfId="15" applyFill="1" applyBorder="1" applyProtection="1">
      <protection locked="0"/>
    </xf>
    <xf numFmtId="0" fontId="23" fillId="0" borderId="93" xfId="15" applyFont="1" applyFill="1" applyBorder="1" applyProtection="1">
      <protection locked="0"/>
    </xf>
    <xf numFmtId="0" fontId="29" fillId="0" borderId="9" xfId="15" applyFont="1" applyFill="1" applyBorder="1" applyProtection="1">
      <protection locked="0"/>
    </xf>
    <xf numFmtId="181" fontId="23" fillId="0" borderId="43" xfId="15" applyNumberFormat="1" applyFill="1" applyBorder="1" applyAlignment="1">
      <alignment wrapText="1"/>
    </xf>
    <xf numFmtId="0" fontId="23" fillId="0" borderId="35" xfId="15" applyFill="1" applyBorder="1" applyProtection="1">
      <protection locked="0"/>
    </xf>
    <xf numFmtId="181" fontId="23" fillId="0" borderId="33" xfId="15" applyNumberFormat="1" applyFill="1" applyBorder="1"/>
    <xf numFmtId="0" fontId="23" fillId="0" borderId="60" xfId="15" applyFill="1" applyBorder="1" applyAlignment="1" applyProtection="1">
      <alignment horizontal="center"/>
      <protection locked="0"/>
    </xf>
    <xf numFmtId="0" fontId="23" fillId="0" borderId="61" xfId="15" applyNumberFormat="1" applyFill="1" applyBorder="1" applyProtection="1">
      <protection locked="0"/>
    </xf>
    <xf numFmtId="0" fontId="23" fillId="0" borderId="68" xfId="15" applyFont="1" applyFill="1" applyBorder="1" applyProtection="1">
      <protection locked="0"/>
    </xf>
    <xf numFmtId="0" fontId="29" fillId="0" borderId="9" xfId="15" applyNumberFormat="1" applyFont="1" applyFill="1" applyBorder="1" applyProtection="1">
      <protection locked="0"/>
    </xf>
    <xf numFmtId="181" fontId="23" fillId="0" borderId="43" xfId="15" applyNumberFormat="1" applyFont="1" applyFill="1" applyBorder="1"/>
    <xf numFmtId="0" fontId="23" fillId="0" borderId="35" xfId="15" applyFont="1" applyFill="1" applyBorder="1" applyProtection="1">
      <protection locked="0"/>
    </xf>
    <xf numFmtId="181" fontId="23" fillId="0" borderId="33" xfId="15" applyNumberFormat="1" applyFont="1" applyFill="1" applyBorder="1"/>
    <xf numFmtId="0" fontId="30" fillId="0" borderId="4" xfId="15" applyFont="1" applyFill="1" applyBorder="1"/>
    <xf numFmtId="0" fontId="30" fillId="0" borderId="5" xfId="15" applyFont="1" applyFill="1" applyBorder="1"/>
    <xf numFmtId="181" fontId="23" fillId="0" borderId="35" xfId="15" applyNumberFormat="1" applyFill="1" applyBorder="1"/>
    <xf numFmtId="181" fontId="23" fillId="0" borderId="38" xfId="15" applyNumberFormat="1" applyFill="1" applyBorder="1"/>
    <xf numFmtId="0" fontId="23" fillId="0" borderId="37" xfId="15" applyFill="1" applyBorder="1" applyAlignment="1" applyProtection="1">
      <alignment horizontal="center"/>
      <protection locked="0"/>
    </xf>
    <xf numFmtId="0" fontId="23" fillId="0" borderId="38" xfId="15" applyFont="1" applyFill="1" applyBorder="1" applyProtection="1">
      <protection locked="0"/>
    </xf>
    <xf numFmtId="0" fontId="29" fillId="0" borderId="33" xfId="15" applyFont="1" applyFill="1" applyBorder="1" applyProtection="1">
      <protection locked="0"/>
    </xf>
    <xf numFmtId="181" fontId="23" fillId="0" borderId="43" xfId="15" applyNumberFormat="1" applyFill="1" applyBorder="1"/>
    <xf numFmtId="0" fontId="23" fillId="0" borderId="35" xfId="15" applyNumberFormat="1" applyFill="1" applyBorder="1" applyProtection="1">
      <protection locked="0"/>
    </xf>
    <xf numFmtId="0" fontId="29" fillId="0" borderId="33" xfId="15" applyNumberFormat="1" applyFont="1" applyFill="1" applyBorder="1" applyProtection="1">
      <protection locked="0"/>
    </xf>
    <xf numFmtId="0" fontId="30" fillId="0" borderId="8" xfId="15" applyFont="1" applyFill="1" applyBorder="1"/>
    <xf numFmtId="0" fontId="30" fillId="0" borderId="9" xfId="15" applyFont="1" applyFill="1" applyBorder="1"/>
    <xf numFmtId="0" fontId="30" fillId="0" borderId="4" xfId="15" quotePrefix="1" applyFont="1" applyFill="1" applyBorder="1" applyAlignment="1">
      <alignment horizontal="left"/>
    </xf>
    <xf numFmtId="0" fontId="30" fillId="0" borderId="5" xfId="15" quotePrefix="1" applyFont="1" applyFill="1" applyBorder="1" applyAlignment="1">
      <alignment horizontal="left"/>
    </xf>
    <xf numFmtId="181" fontId="23" fillId="0" borderId="32" xfId="15" applyNumberFormat="1" applyFill="1" applyBorder="1"/>
    <xf numFmtId="181" fontId="23" fillId="0" borderId="104" xfId="15" applyNumberFormat="1" applyFill="1" applyBorder="1"/>
    <xf numFmtId="0" fontId="23" fillId="0" borderId="0" xfId="15" quotePrefix="1" applyFill="1" applyAlignment="1">
      <alignment horizontal="left"/>
    </xf>
    <xf numFmtId="0" fontId="30" fillId="0" borderId="8" xfId="15" applyFont="1" applyFill="1" applyBorder="1" applyAlignment="1"/>
    <xf numFmtId="0" fontId="30" fillId="0" borderId="9" xfId="15" applyFont="1" applyFill="1" applyBorder="1" applyAlignment="1"/>
    <xf numFmtId="181" fontId="23" fillId="0" borderId="36" xfId="15" applyNumberFormat="1" applyFill="1" applyBorder="1"/>
    <xf numFmtId="181" fontId="23" fillId="0" borderId="70" xfId="15" applyNumberFormat="1" applyFill="1" applyBorder="1"/>
    <xf numFmtId="0" fontId="23" fillId="0" borderId="58" xfId="15" applyFill="1" applyBorder="1"/>
    <xf numFmtId="0" fontId="23" fillId="0" borderId="43" xfId="15" applyFill="1" applyBorder="1" applyAlignment="1">
      <alignment horizontal="center"/>
    </xf>
    <xf numFmtId="0" fontId="23" fillId="0" borderId="33" xfId="15" applyFill="1" applyBorder="1" applyAlignment="1">
      <alignment horizontal="center"/>
    </xf>
    <xf numFmtId="176" fontId="23" fillId="0" borderId="35" xfId="15" applyNumberFormat="1" applyFill="1" applyBorder="1"/>
    <xf numFmtId="181" fontId="23" fillId="0" borderId="105" xfId="15" applyNumberFormat="1" applyFill="1" applyBorder="1"/>
    <xf numFmtId="0" fontId="23" fillId="0" borderId="106" xfId="15" applyFill="1" applyBorder="1"/>
    <xf numFmtId="0" fontId="23" fillId="0" borderId="2" xfId="15" applyFill="1" applyBorder="1"/>
    <xf numFmtId="0" fontId="23" fillId="0" borderId="105" xfId="15" applyFill="1" applyBorder="1"/>
    <xf numFmtId="0" fontId="23" fillId="0" borderId="107" xfId="15" applyFill="1" applyBorder="1" applyAlignment="1">
      <alignment horizontal="center"/>
    </xf>
    <xf numFmtId="0" fontId="23" fillId="0" borderId="4" xfId="15" applyFill="1" applyBorder="1" applyAlignment="1">
      <alignment horizontal="center"/>
    </xf>
    <xf numFmtId="0" fontId="23" fillId="0" borderId="5" xfId="15" applyFill="1" applyBorder="1" applyAlignment="1">
      <alignment horizontal="center"/>
    </xf>
    <xf numFmtId="0" fontId="23" fillId="0" borderId="104" xfId="15" applyFill="1" applyBorder="1" applyAlignment="1">
      <alignment horizontal="center"/>
    </xf>
    <xf numFmtId="0" fontId="23" fillId="0" borderId="8" xfId="15" applyFill="1" applyBorder="1" applyAlignment="1">
      <alignment horizontal="center"/>
    </xf>
    <xf numFmtId="0" fontId="23" fillId="0" borderId="9" xfId="15" applyFill="1" applyBorder="1" applyAlignment="1">
      <alignment horizontal="center"/>
    </xf>
    <xf numFmtId="0" fontId="30" fillId="0" borderId="43" xfId="15" applyFont="1" applyFill="1" applyBorder="1"/>
    <xf numFmtId="0" fontId="30" fillId="0" borderId="33" xfId="15" applyFont="1" applyFill="1" applyBorder="1"/>
    <xf numFmtId="0" fontId="30" fillId="0" borderId="43" xfId="15" quotePrefix="1" applyFont="1" applyFill="1" applyBorder="1" applyAlignment="1">
      <alignment horizontal="left"/>
    </xf>
    <xf numFmtId="0" fontId="30" fillId="0" borderId="33" xfId="15" quotePrefix="1" applyFont="1" applyFill="1" applyBorder="1" applyAlignment="1">
      <alignment horizontal="left"/>
    </xf>
    <xf numFmtId="0" fontId="23" fillId="0" borderId="6" xfId="15" applyFill="1" applyBorder="1"/>
    <xf numFmtId="0" fontId="23" fillId="0" borderId="98" xfId="15" applyFill="1" applyBorder="1"/>
    <xf numFmtId="0" fontId="23" fillId="0" borderId="4" xfId="15" applyFill="1" applyBorder="1"/>
    <xf numFmtId="0" fontId="23" fillId="0" borderId="18" xfId="15" applyFill="1" applyBorder="1"/>
    <xf numFmtId="181" fontId="23" fillId="0" borderId="18" xfId="15" applyNumberFormat="1" applyFill="1" applyBorder="1"/>
    <xf numFmtId="181" fontId="23" fillId="0" borderId="40" xfId="15" applyNumberFormat="1" applyFill="1" applyBorder="1"/>
    <xf numFmtId="0" fontId="23" fillId="0" borderId="99" xfId="15" applyFill="1" applyBorder="1"/>
    <xf numFmtId="0" fontId="23" fillId="0" borderId="26" xfId="15" applyFill="1" applyBorder="1"/>
    <xf numFmtId="0" fontId="23" fillId="0" borderId="17" xfId="15" applyFill="1" applyBorder="1"/>
    <xf numFmtId="181" fontId="23" fillId="0" borderId="56" xfId="15" applyNumberFormat="1" applyFill="1" applyBorder="1" applyAlignment="1">
      <alignment horizontal="centerContinuous"/>
    </xf>
    <xf numFmtId="181" fontId="23" fillId="0" borderId="65" xfId="15" applyNumberFormat="1" applyFill="1" applyBorder="1" applyAlignment="1">
      <alignment horizontal="centerContinuous"/>
    </xf>
    <xf numFmtId="181" fontId="23" fillId="0" borderId="57" xfId="15" applyNumberFormat="1" applyFill="1" applyBorder="1"/>
    <xf numFmtId="0" fontId="32" fillId="0" borderId="0" xfId="15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horizontal="center"/>
    </xf>
    <xf numFmtId="0" fontId="13" fillId="0" borderId="0" xfId="15" applyFont="1" applyFill="1" applyBorder="1" applyAlignment="1">
      <alignment vertical="center"/>
    </xf>
    <xf numFmtId="0" fontId="32" fillId="0" borderId="16" xfId="15" applyFont="1" applyFill="1" applyBorder="1" applyAlignment="1">
      <alignment horizontal="center" vertical="center"/>
    </xf>
    <xf numFmtId="0" fontId="13" fillId="0" borderId="98" xfId="15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horizontal="center" vertical="center"/>
    </xf>
    <xf numFmtId="0" fontId="13" fillId="0" borderId="7" xfId="15" applyFont="1" applyFill="1" applyBorder="1" applyAlignment="1">
      <alignment horizontal="center" vertical="center"/>
    </xf>
    <xf numFmtId="0" fontId="13" fillId="0" borderId="34" xfId="15" applyFont="1" applyFill="1" applyBorder="1" applyAlignment="1">
      <alignment horizontal="center" vertical="center"/>
    </xf>
    <xf numFmtId="0" fontId="13" fillId="0" borderId="94" xfId="15" applyFont="1" applyFill="1" applyBorder="1" applyAlignment="1">
      <alignment horizontal="center"/>
    </xf>
    <xf numFmtId="0" fontId="13" fillId="0" borderId="11" xfId="15" applyFont="1" applyFill="1" applyBorder="1" applyAlignment="1">
      <alignment horizontal="center" vertical="center"/>
    </xf>
    <xf numFmtId="0" fontId="13" fillId="0" borderId="9" xfId="15" applyFont="1" applyFill="1" applyBorder="1" applyAlignment="1">
      <alignment horizontal="center" vertical="center"/>
    </xf>
    <xf numFmtId="0" fontId="13" fillId="0" borderId="36" xfId="15" applyFont="1" applyFill="1" applyBorder="1" applyAlignment="1">
      <alignment horizontal="center" vertical="center"/>
    </xf>
    <xf numFmtId="0" fontId="13" fillId="0" borderId="70" xfId="15" applyFont="1" applyFill="1" applyBorder="1" applyAlignment="1">
      <alignment horizontal="center"/>
    </xf>
    <xf numFmtId="0" fontId="13" fillId="0" borderId="16" xfId="15" applyFont="1" applyFill="1" applyBorder="1" applyAlignment="1">
      <alignment horizontal="center"/>
    </xf>
    <xf numFmtId="0" fontId="13" fillId="0" borderId="16" xfId="15" applyFont="1" applyFill="1" applyBorder="1" applyAlignment="1">
      <alignment horizontal="center" vertical="center"/>
    </xf>
    <xf numFmtId="0" fontId="13" fillId="0" borderId="16" xfId="15" applyFont="1" applyFill="1" applyBorder="1" applyAlignment="1">
      <alignment vertical="center"/>
    </xf>
    <xf numFmtId="0" fontId="13" fillId="0" borderId="0" xfId="15" applyFont="1" applyFill="1" applyBorder="1" applyAlignment="1">
      <alignment horizontal="right"/>
    </xf>
    <xf numFmtId="0" fontId="13" fillId="0" borderId="32" xfId="15" applyFont="1" applyFill="1" applyBorder="1" applyAlignment="1">
      <alignment horizontal="left"/>
    </xf>
    <xf numFmtId="0" fontId="13" fillId="0" borderId="8" xfId="15" applyFont="1" applyFill="1" applyBorder="1" applyAlignment="1">
      <alignment horizontal="left"/>
    </xf>
    <xf numFmtId="0" fontId="13" fillId="0" borderId="9" xfId="15" applyFont="1" applyFill="1" applyBorder="1" applyAlignment="1">
      <alignment horizontal="left"/>
    </xf>
    <xf numFmtId="0" fontId="13" fillId="0" borderId="4" xfId="15" applyFont="1" applyFill="1" applyBorder="1" applyAlignment="1">
      <alignment vertical="center"/>
    </xf>
    <xf numFmtId="0" fontId="13" fillId="0" borderId="5" xfId="15" applyFont="1" applyFill="1" applyBorder="1" applyAlignment="1">
      <alignment vertical="center"/>
    </xf>
    <xf numFmtId="181" fontId="13" fillId="0" borderId="32" xfId="15" applyNumberFormat="1" applyFont="1" applyFill="1" applyBorder="1" applyAlignment="1">
      <alignment vertical="center"/>
    </xf>
    <xf numFmtId="181" fontId="13" fillId="0" borderId="18" xfId="15" applyNumberFormat="1" applyFont="1" applyFill="1" applyBorder="1" applyAlignment="1">
      <alignment vertical="center"/>
    </xf>
    <xf numFmtId="0" fontId="13" fillId="0" borderId="99" xfId="15" applyFont="1" applyFill="1" applyBorder="1" applyAlignment="1">
      <alignment horizontal="center" vertical="center"/>
    </xf>
    <xf numFmtId="0" fontId="13" fillId="0" borderId="17" xfId="15" applyFont="1" applyFill="1" applyBorder="1" applyAlignment="1">
      <alignment horizontal="centerContinuous" vertical="center"/>
    </xf>
    <xf numFmtId="0" fontId="13" fillId="0" borderId="74" xfId="15" applyFont="1" applyFill="1" applyBorder="1" applyAlignment="1">
      <alignment horizontal="centerContinuous" vertical="center"/>
    </xf>
    <xf numFmtId="181" fontId="13" fillId="0" borderId="100" xfId="15" applyNumberFormat="1" applyFont="1" applyFill="1" applyBorder="1" applyAlignment="1">
      <alignment vertical="center"/>
    </xf>
    <xf numFmtId="181" fontId="13" fillId="0" borderId="26" xfId="15" applyNumberFormat="1" applyFont="1" applyFill="1" applyBorder="1" applyAlignment="1">
      <alignment vertical="center"/>
    </xf>
    <xf numFmtId="0" fontId="13" fillId="0" borderId="16" xfId="15" applyFont="1" applyFill="1" applyBorder="1" applyAlignment="1">
      <alignment horizontal="right"/>
    </xf>
    <xf numFmtId="0" fontId="13" fillId="0" borderId="107" xfId="15" applyFont="1" applyFill="1" applyBorder="1" applyAlignment="1">
      <alignment horizontal="center" vertical="center"/>
    </xf>
    <xf numFmtId="0" fontId="13" fillId="0" borderId="4" xfId="15" applyFont="1" applyFill="1" applyBorder="1" applyAlignment="1">
      <alignment horizontal="centerContinuous" vertical="center"/>
    </xf>
    <xf numFmtId="0" fontId="13" fillId="0" borderId="5" xfId="15" applyFont="1" applyFill="1" applyBorder="1" applyAlignment="1">
      <alignment horizontal="centerContinuous" vertical="center"/>
    </xf>
    <xf numFmtId="0" fontId="13" fillId="0" borderId="32" xfId="15" applyFont="1" applyFill="1" applyBorder="1" applyAlignment="1">
      <alignment horizontal="center" vertical="center"/>
    </xf>
    <xf numFmtId="0" fontId="13" fillId="0" borderId="104" xfId="15" applyFont="1" applyFill="1" applyBorder="1" applyAlignment="1">
      <alignment horizontal="center" vertical="center"/>
    </xf>
    <xf numFmtId="0" fontId="13" fillId="0" borderId="8" xfId="15" applyFont="1" applyFill="1" applyBorder="1" applyAlignment="1">
      <alignment horizontal="centerContinuous" vertical="center"/>
    </xf>
    <xf numFmtId="0" fontId="13" fillId="0" borderId="9" xfId="15" applyFont="1" applyFill="1" applyBorder="1" applyAlignment="1">
      <alignment horizontal="centerContinuous" vertical="center"/>
    </xf>
    <xf numFmtId="0" fontId="13" fillId="0" borderId="70" xfId="15" applyFont="1" applyFill="1" applyBorder="1" applyAlignment="1">
      <alignment horizontal="center" vertical="center"/>
    </xf>
    <xf numFmtId="181" fontId="13" fillId="0" borderId="35" xfId="15" applyNumberFormat="1" applyFont="1" applyFill="1" applyBorder="1" applyAlignment="1">
      <alignment vertical="center"/>
    </xf>
    <xf numFmtId="0" fontId="13" fillId="0" borderId="8" xfId="15" applyFont="1" applyFill="1" applyBorder="1" applyAlignment="1">
      <alignment vertical="center"/>
    </xf>
    <xf numFmtId="0" fontId="13" fillId="0" borderId="9" xfId="15" applyFont="1" applyFill="1" applyBorder="1" applyAlignment="1">
      <alignment vertical="center"/>
    </xf>
    <xf numFmtId="0" fontId="13" fillId="0" borderId="5" xfId="15" quotePrefix="1" applyFont="1" applyFill="1" applyBorder="1" applyAlignment="1">
      <alignment horizontal="left" vertical="center"/>
    </xf>
    <xf numFmtId="181" fontId="13" fillId="0" borderId="36" xfId="15" applyNumberFormat="1" applyFont="1" applyFill="1" applyBorder="1" applyAlignment="1">
      <alignment vertical="center"/>
    </xf>
    <xf numFmtId="0" fontId="13" fillId="0" borderId="58" xfId="15" applyFont="1" applyFill="1" applyBorder="1" applyAlignment="1">
      <alignment vertical="center"/>
    </xf>
    <xf numFmtId="0" fontId="13" fillId="0" borderId="0" xfId="15" applyFont="1" applyFill="1" applyBorder="1" applyAlignment="1">
      <alignment horizontal="centerContinuous" vertical="center"/>
    </xf>
    <xf numFmtId="181" fontId="13" fillId="0" borderId="43" xfId="15" applyNumberFormat="1" applyFont="1" applyFill="1" applyBorder="1" applyAlignment="1">
      <alignment vertical="center"/>
    </xf>
    <xf numFmtId="0" fontId="13" fillId="0" borderId="107" xfId="15" applyFont="1" applyFill="1" applyBorder="1" applyAlignment="1">
      <alignment horizontal="center" vertical="top" textRotation="180"/>
    </xf>
    <xf numFmtId="0" fontId="13" fillId="0" borderId="4" xfId="15" applyFont="1" applyFill="1" applyBorder="1" applyAlignment="1">
      <alignment horizontal="center" vertical="center"/>
    </xf>
    <xf numFmtId="0" fontId="13" fillId="0" borderId="5" xfId="15" applyFont="1" applyFill="1" applyBorder="1" applyAlignment="1">
      <alignment horizontal="center" vertical="center"/>
    </xf>
    <xf numFmtId="181" fontId="13" fillId="0" borderId="32" xfId="15" applyNumberFormat="1" applyFont="1" applyFill="1" applyBorder="1" applyAlignment="1">
      <alignment horizontal="center" vertical="center"/>
    </xf>
    <xf numFmtId="0" fontId="9" fillId="0" borderId="98" xfId="15" applyFont="1" applyFill="1" applyBorder="1" applyAlignment="1">
      <alignment horizontal="center"/>
    </xf>
    <xf numFmtId="0" fontId="13" fillId="0" borderId="8" xfId="15" applyFont="1" applyFill="1" applyBorder="1" applyAlignment="1">
      <alignment horizontal="center" vertical="center"/>
    </xf>
    <xf numFmtId="181" fontId="13" fillId="0" borderId="36" xfId="15" applyNumberFormat="1" applyFont="1" applyFill="1" applyBorder="1" applyAlignment="1">
      <alignment horizontal="center" vertical="center"/>
    </xf>
    <xf numFmtId="0" fontId="13" fillId="0" borderId="43" xfId="15" applyFont="1" applyFill="1" applyBorder="1" applyAlignment="1">
      <alignment vertical="center"/>
    </xf>
    <xf numFmtId="0" fontId="13" fillId="0" borderId="33" xfId="15" applyFont="1" applyFill="1" applyBorder="1" applyAlignment="1">
      <alignment vertical="center"/>
    </xf>
    <xf numFmtId="0" fontId="13" fillId="0" borderId="33" xfId="15" quotePrefix="1" applyFont="1" applyFill="1" applyBorder="1" applyAlignment="1">
      <alignment horizontal="left" vertical="center"/>
    </xf>
    <xf numFmtId="0" fontId="9" fillId="0" borderId="99" xfId="15" applyFont="1" applyFill="1" applyBorder="1" applyAlignment="1">
      <alignment horizontal="center"/>
    </xf>
    <xf numFmtId="0" fontId="13" fillId="0" borderId="26" xfId="15" applyFont="1" applyFill="1" applyBorder="1" applyAlignment="1">
      <alignment horizontal="centerContinuous" vertical="center"/>
    </xf>
    <xf numFmtId="0" fontId="23" fillId="0" borderId="8" xfId="15" applyFill="1" applyBorder="1"/>
    <xf numFmtId="0" fontId="23" fillId="0" borderId="114" xfId="15" applyFill="1" applyBorder="1" applyAlignment="1" applyProtection="1">
      <alignment horizontal="center"/>
      <protection locked="0"/>
    </xf>
    <xf numFmtId="0" fontId="23" fillId="0" borderId="115" xfId="15" applyFill="1" applyBorder="1" applyProtection="1">
      <protection locked="0"/>
    </xf>
    <xf numFmtId="0" fontId="23" fillId="0" borderId="116" xfId="15" applyFont="1" applyFill="1" applyBorder="1" applyProtection="1">
      <protection locked="0"/>
    </xf>
    <xf numFmtId="0" fontId="29" fillId="0" borderId="114" xfId="15" applyFont="1" applyFill="1" applyBorder="1" applyProtection="1">
      <protection locked="0"/>
    </xf>
    <xf numFmtId="181" fontId="23" fillId="0" borderId="117" xfId="15" applyNumberFormat="1" applyFill="1" applyBorder="1"/>
    <xf numFmtId="181" fontId="23" fillId="0" borderId="118" xfId="15" applyNumberFormat="1" applyFill="1" applyBorder="1"/>
    <xf numFmtId="0" fontId="23" fillId="0" borderId="7" xfId="15" applyFill="1" applyBorder="1"/>
    <xf numFmtId="0" fontId="23" fillId="0" borderId="117" xfId="15" applyFill="1" applyBorder="1"/>
    <xf numFmtId="0" fontId="23" fillId="0" borderId="115" xfId="15" applyNumberFormat="1" applyFill="1" applyBorder="1" applyProtection="1">
      <protection locked="0"/>
    </xf>
    <xf numFmtId="0" fontId="29" fillId="0" borderId="114" xfId="15" applyNumberFormat="1" applyFont="1" applyFill="1" applyBorder="1" applyProtection="1">
      <protection locked="0"/>
    </xf>
    <xf numFmtId="181" fontId="23" fillId="0" borderId="117" xfId="15" applyNumberFormat="1" applyFont="1" applyFill="1" applyBorder="1"/>
    <xf numFmtId="0" fontId="23" fillId="0" borderId="115" xfId="15" applyFont="1" applyFill="1" applyBorder="1" applyProtection="1">
      <protection locked="0"/>
    </xf>
    <xf numFmtId="181" fontId="23" fillId="0" borderId="118" xfId="15" applyNumberFormat="1" applyFont="1" applyFill="1" applyBorder="1"/>
    <xf numFmtId="0" fontId="28" fillId="0" borderId="35" xfId="15" applyFont="1" applyFill="1" applyBorder="1" applyAlignment="1">
      <alignment horizontal="center"/>
    </xf>
    <xf numFmtId="0" fontId="29" fillId="0" borderId="35" xfId="15" applyFont="1" applyFill="1" applyBorder="1"/>
    <xf numFmtId="0" fontId="28" fillId="0" borderId="35" xfId="15" applyFont="1" applyFill="1" applyBorder="1"/>
    <xf numFmtId="181" fontId="28" fillId="0" borderId="35" xfId="15" applyNumberFormat="1" applyFont="1" applyFill="1" applyBorder="1"/>
    <xf numFmtId="0" fontId="7" fillId="0" borderId="35" xfId="16" applyFont="1" applyBorder="1"/>
    <xf numFmtId="38" fontId="4" fillId="0" borderId="35" xfId="17" applyFont="1" applyBorder="1" applyAlignment="1"/>
    <xf numFmtId="0" fontId="4" fillId="0" borderId="0" xfId="16" applyFill="1"/>
    <xf numFmtId="0" fontId="6" fillId="0" borderId="0" xfId="16" applyFont="1" applyFill="1" applyAlignment="1">
      <alignment horizontal="center"/>
    </xf>
    <xf numFmtId="0" fontId="2" fillId="0" borderId="0" xfId="16" applyFont="1" applyFill="1"/>
    <xf numFmtId="0" fontId="4" fillId="0" borderId="32" xfId="16" applyFont="1" applyFill="1" applyBorder="1"/>
    <xf numFmtId="0" fontId="4" fillId="0" borderId="18" xfId="16" applyFill="1" applyBorder="1"/>
    <xf numFmtId="0" fontId="4" fillId="0" borderId="5" xfId="16" applyFill="1" applyBorder="1"/>
    <xf numFmtId="0" fontId="4" fillId="0" borderId="0" xfId="16" applyFill="1" applyAlignment="1">
      <alignment horizontal="right"/>
    </xf>
    <xf numFmtId="0" fontId="4" fillId="0" borderId="34" xfId="16" applyFont="1" applyFill="1" applyBorder="1"/>
    <xf numFmtId="0" fontId="4" fillId="0" borderId="0" xfId="16" applyFill="1" applyBorder="1"/>
    <xf numFmtId="0" fontId="4" fillId="0" borderId="7" xfId="16" applyFill="1" applyBorder="1"/>
    <xf numFmtId="0" fontId="4" fillId="0" borderId="36" xfId="16" applyFont="1" applyFill="1" applyBorder="1"/>
    <xf numFmtId="0" fontId="4" fillId="0" borderId="11" xfId="16" applyFill="1" applyBorder="1"/>
    <xf numFmtId="0" fontId="4" fillId="0" borderId="9" xfId="16" applyFill="1" applyBorder="1"/>
    <xf numFmtId="0" fontId="4" fillId="0" borderId="35" xfId="16" applyBorder="1"/>
    <xf numFmtId="0" fontId="2" fillId="0" borderId="11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107" xfId="0" applyFont="1" applyFill="1" applyBorder="1" applyAlignment="1" applyProtection="1">
      <alignment horizontal="center" vertical="center" shrinkToFit="1"/>
      <protection locked="0"/>
    </xf>
    <xf numFmtId="0" fontId="2" fillId="2" borderId="60" xfId="0" applyFont="1" applyFill="1" applyBorder="1" applyAlignment="1" applyProtection="1">
      <alignment horizontal="center" vertical="center" shrinkToFit="1"/>
      <protection locked="0"/>
    </xf>
    <xf numFmtId="0" fontId="2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6" fillId="7" borderId="35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/>
    </xf>
    <xf numFmtId="0" fontId="4" fillId="0" borderId="34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7" fillId="0" borderId="6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13" fillId="0" borderId="8" xfId="15" applyFont="1" applyFill="1" applyBorder="1" applyAlignment="1">
      <alignment horizontal="left"/>
    </xf>
    <xf numFmtId="0" fontId="13" fillId="0" borderId="9" xfId="15" applyFont="1" applyFill="1" applyBorder="1" applyAlignment="1">
      <alignment horizontal="left"/>
    </xf>
    <xf numFmtId="0" fontId="2" fillId="0" borderId="3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101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102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74" xfId="0" applyFont="1" applyFill="1" applyBorder="1" applyAlignment="1" applyProtection="1">
      <alignment horizontal="center" vertical="center" wrapText="1"/>
    </xf>
    <xf numFmtId="0" fontId="2" fillId="8" borderId="54" xfId="0" applyFont="1" applyFill="1" applyBorder="1" applyAlignment="1" applyProtection="1">
      <alignment horizontal="center" vertical="center"/>
    </xf>
    <xf numFmtId="0" fontId="4" fillId="8" borderId="82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8" borderId="51" xfId="0" applyFont="1" applyFill="1" applyBorder="1" applyAlignment="1" applyProtection="1">
      <alignment horizontal="center" vertical="center"/>
    </xf>
    <xf numFmtId="0" fontId="4" fillId="8" borderId="49" xfId="0" applyFont="1" applyFill="1" applyBorder="1" applyAlignment="1" applyProtection="1">
      <alignment horizontal="center" vertical="center"/>
    </xf>
    <xf numFmtId="0" fontId="4" fillId="8" borderId="51" xfId="0" applyFont="1" applyFill="1" applyBorder="1" applyAlignment="1" applyProtection="1">
      <alignment horizontal="center" vertical="center"/>
    </xf>
    <xf numFmtId="0" fontId="2" fillId="8" borderId="53" xfId="0" applyFont="1" applyFill="1" applyBorder="1" applyAlignment="1" applyProtection="1">
      <alignment horizontal="center" vertical="center"/>
    </xf>
    <xf numFmtId="0" fontId="4" fillId="8" borderId="53" xfId="0" applyFont="1" applyFill="1" applyBorder="1" applyAlignment="1" applyProtection="1">
      <alignment horizontal="center" vertical="center"/>
    </xf>
    <xf numFmtId="0" fontId="2" fillId="8" borderId="48" xfId="0" applyFont="1" applyFill="1" applyBorder="1" applyAlignment="1" applyProtection="1">
      <alignment horizontal="center" vertical="center"/>
    </xf>
    <xf numFmtId="0" fontId="4" fillId="8" borderId="48" xfId="0" applyFont="1" applyFill="1" applyBorder="1" applyAlignment="1" applyProtection="1">
      <alignment horizontal="center" vertical="center"/>
    </xf>
    <xf numFmtId="0" fontId="4" fillId="8" borderId="52" xfId="0" applyFont="1" applyFill="1" applyBorder="1" applyAlignment="1" applyProtection="1">
      <alignment horizontal="center" vertical="center"/>
    </xf>
    <xf numFmtId="179" fontId="2" fillId="8" borderId="48" xfId="0" applyNumberFormat="1" applyFont="1" applyFill="1" applyBorder="1" applyAlignment="1" applyProtection="1">
      <alignment horizontal="right" vertical="center"/>
    </xf>
    <xf numFmtId="179" fontId="4" fillId="8" borderId="48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 wrapText="1"/>
    </xf>
    <xf numFmtId="181" fontId="2" fillId="0" borderId="0" xfId="0" applyNumberFormat="1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8" borderId="51" xfId="0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quotePrefix="1" applyFont="1" applyBorder="1" applyAlignment="1" applyProtection="1">
      <alignment horizontal="right" vertical="center"/>
    </xf>
    <xf numFmtId="0" fontId="2" fillId="0" borderId="18" xfId="0" quotePrefix="1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8" xfId="0" quotePrefix="1" applyFont="1" applyBorder="1" applyAlignment="1" applyProtection="1">
      <alignment horizontal="right" vertical="center"/>
    </xf>
    <xf numFmtId="0" fontId="2" fillId="0" borderId="11" xfId="0" quotePrefix="1" applyFont="1" applyBorder="1" applyAlignment="1" applyProtection="1">
      <alignment horizontal="right" vertical="center"/>
    </xf>
    <xf numFmtId="0" fontId="2" fillId="8" borderId="52" xfId="0" applyFont="1" applyFill="1" applyBorder="1" applyAlignment="1" applyProtection="1">
      <alignment horizontal="center" vertical="center"/>
    </xf>
    <xf numFmtId="178" fontId="2" fillId="8" borderId="48" xfId="0" applyNumberFormat="1" applyFont="1" applyFill="1" applyBorder="1" applyAlignment="1" applyProtection="1">
      <alignment horizontal="right" vertical="center"/>
    </xf>
    <xf numFmtId="178" fontId="4" fillId="8" borderId="48" xfId="0" applyNumberFormat="1" applyFont="1" applyFill="1" applyBorder="1" applyAlignment="1" applyProtection="1">
      <alignment horizontal="right" vertical="center"/>
    </xf>
    <xf numFmtId="0" fontId="2" fillId="8" borderId="49" xfId="0" applyFont="1" applyFill="1" applyBorder="1" applyAlignment="1" applyProtection="1">
      <alignment horizontal="center" vertical="center"/>
    </xf>
    <xf numFmtId="178" fontId="2" fillId="8" borderId="48" xfId="0" applyNumberFormat="1" applyFont="1" applyFill="1" applyBorder="1" applyAlignment="1" applyProtection="1">
      <alignment horizontal="center" vertical="center"/>
    </xf>
    <xf numFmtId="178" fontId="4" fillId="8" borderId="48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9" xfId="0" applyFont="1" applyFill="1" applyBorder="1" applyAlignment="1" applyProtection="1">
      <alignment horizontal="center" vertical="center"/>
    </xf>
    <xf numFmtId="0" fontId="2" fillId="0" borderId="120" xfId="0" applyFont="1" applyFill="1" applyBorder="1" applyAlignment="1" applyProtection="1">
      <alignment horizontal="center" vertical="center"/>
    </xf>
    <xf numFmtId="0" fontId="2" fillId="0" borderId="112" xfId="0" applyFont="1" applyFill="1" applyBorder="1" applyAlignment="1" applyProtection="1">
      <alignment horizontal="center" vertical="center"/>
    </xf>
    <xf numFmtId="181" fontId="2" fillId="0" borderId="0" xfId="0" quotePrefix="1" applyNumberFormat="1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 shrinkToFit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36" xfId="0" applyFont="1" applyBorder="1" applyAlignment="1" applyProtection="1">
      <alignment horizontal="distributed" vertical="center" justifyLastLine="1"/>
    </xf>
    <xf numFmtId="0" fontId="2" fillId="0" borderId="33" xfId="0" applyFont="1" applyBorder="1" applyAlignment="1" applyProtection="1">
      <alignment horizontal="distributed" vertical="center" justifyLastLine="1"/>
    </xf>
    <xf numFmtId="0" fontId="2" fillId="0" borderId="35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</xf>
    <xf numFmtId="0" fontId="2" fillId="0" borderId="32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2" borderId="86" xfId="0" applyFont="1" applyFill="1" applyBorder="1" applyAlignment="1" applyProtection="1">
      <alignment horizontal="center" vertical="center"/>
      <protection locked="0"/>
    </xf>
    <xf numFmtId="0" fontId="2" fillId="2" borderId="125" xfId="0" applyFont="1" applyFill="1" applyBorder="1" applyAlignment="1" applyProtection="1">
      <alignment horizontal="center" vertical="center"/>
      <protection locked="0"/>
    </xf>
    <xf numFmtId="0" fontId="2" fillId="2" borderId="76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8" fillId="10" borderId="86" xfId="0" applyFont="1" applyFill="1" applyBorder="1" applyAlignment="1" applyProtection="1">
      <alignment horizontal="center" vertical="center" wrapText="1" shrinkToFit="1"/>
      <protection locked="0"/>
    </xf>
    <xf numFmtId="0" fontId="8" fillId="10" borderId="87" xfId="0" applyFont="1" applyFill="1" applyBorder="1" applyAlignment="1" applyProtection="1">
      <alignment horizontal="center" vertical="center" wrapText="1" shrinkToFit="1"/>
      <protection locked="0"/>
    </xf>
    <xf numFmtId="0" fontId="8" fillId="10" borderId="76" xfId="0" applyFont="1" applyFill="1" applyBorder="1" applyAlignment="1" applyProtection="1">
      <alignment horizontal="center" vertical="center" wrapText="1" shrinkToFit="1"/>
      <protection locked="0"/>
    </xf>
    <xf numFmtId="0" fontId="8" fillId="10" borderId="84" xfId="0" applyFont="1" applyFill="1" applyBorder="1" applyAlignment="1" applyProtection="1">
      <alignment horizontal="center" vertical="center" wrapText="1" shrinkToFit="1"/>
      <protection locked="0"/>
    </xf>
    <xf numFmtId="0" fontId="8" fillId="10" borderId="92" xfId="0" applyFont="1" applyFill="1" applyBorder="1" applyAlignment="1" applyProtection="1">
      <alignment horizontal="center" vertical="center" wrapText="1" shrinkToFit="1"/>
      <protection locked="0"/>
    </xf>
    <xf numFmtId="0" fontId="8" fillId="10" borderId="127" xfId="0" applyFont="1" applyFill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82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7" fillId="0" borderId="90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76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2" borderId="9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justifyLastLine="1"/>
    </xf>
    <xf numFmtId="0" fontId="2" fillId="0" borderId="0" xfId="0" applyFont="1" applyFill="1" applyBorder="1" applyAlignment="1" applyProtection="1">
      <alignment horizontal="center" vertical="center" justifyLastLine="1"/>
    </xf>
    <xf numFmtId="0" fontId="2" fillId="0" borderId="7" xfId="0" applyFont="1" applyFill="1" applyBorder="1" applyAlignment="1" applyProtection="1">
      <alignment horizontal="center" vertical="center" justifyLastLine="1"/>
    </xf>
    <xf numFmtId="0" fontId="2" fillId="0" borderId="8" xfId="0" applyFont="1" applyFill="1" applyBorder="1" applyAlignment="1" applyProtection="1">
      <alignment horizontal="center" vertical="center" justifyLastLine="1"/>
    </xf>
    <xf numFmtId="0" fontId="2" fillId="0" borderId="11" xfId="0" applyFont="1" applyFill="1" applyBorder="1" applyAlignment="1" applyProtection="1">
      <alignment horizontal="center" vertical="center" justifyLastLine="1"/>
    </xf>
    <xf numFmtId="0" fontId="2" fillId="0" borderId="9" xfId="0" applyFont="1" applyFill="1" applyBorder="1" applyAlignment="1" applyProtection="1">
      <alignment horizontal="center" vertical="center" justifyLastLine="1"/>
    </xf>
    <xf numFmtId="0" fontId="2" fillId="10" borderId="54" xfId="0" applyFont="1" applyFill="1" applyBorder="1" applyAlignment="1" applyProtection="1">
      <alignment horizontal="center" vertical="center"/>
      <protection locked="0"/>
    </xf>
    <xf numFmtId="0" fontId="2" fillId="10" borderId="14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2" fillId="1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181" fontId="2" fillId="0" borderId="4" xfId="0" applyNumberFormat="1" applyFont="1" applyBorder="1" applyAlignment="1" applyProtection="1">
      <alignment horizontal="center" vertical="center" shrinkToFit="1"/>
    </xf>
    <xf numFmtId="181" fontId="2" fillId="0" borderId="18" xfId="0" applyNumberFormat="1" applyFont="1" applyBorder="1" applyAlignment="1" applyProtection="1">
      <alignment horizontal="center" vertical="center" shrinkToFit="1"/>
    </xf>
    <xf numFmtId="181" fontId="2" fillId="0" borderId="5" xfId="0" applyNumberFormat="1" applyFont="1" applyBorder="1" applyAlignment="1" applyProtection="1">
      <alignment horizontal="center" vertical="center" shrinkToFit="1"/>
    </xf>
    <xf numFmtId="181" fontId="2" fillId="0" borderId="6" xfId="0" applyNumberFormat="1" applyFont="1" applyBorder="1" applyAlignment="1" applyProtection="1">
      <alignment horizontal="center" vertical="center" shrinkToFit="1"/>
    </xf>
    <xf numFmtId="181" fontId="2" fillId="0" borderId="0" xfId="0" applyNumberFormat="1" applyFont="1" applyBorder="1" applyAlignment="1" applyProtection="1">
      <alignment horizontal="center" vertical="center" shrinkToFit="1"/>
    </xf>
    <xf numFmtId="181" fontId="2" fillId="0" borderId="7" xfId="0" applyNumberFormat="1" applyFont="1" applyBorder="1" applyAlignment="1" applyProtection="1">
      <alignment horizontal="center" vertical="center" shrinkToFit="1"/>
    </xf>
    <xf numFmtId="181" fontId="2" fillId="0" borderId="8" xfId="0" applyNumberFormat="1" applyFont="1" applyBorder="1" applyAlignment="1" applyProtection="1">
      <alignment horizontal="center" vertical="center" shrinkToFit="1"/>
    </xf>
    <xf numFmtId="181" fontId="2" fillId="0" borderId="11" xfId="0" applyNumberFormat="1" applyFont="1" applyBorder="1" applyAlignment="1" applyProtection="1">
      <alignment horizontal="center" vertical="center" shrinkToFit="1"/>
    </xf>
    <xf numFmtId="181" fontId="2" fillId="0" borderId="9" xfId="0" applyNumberFormat="1" applyFont="1" applyBorder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5" xfId="0" quotePrefix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8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0" fontId="2" fillId="8" borderId="18" xfId="0" applyFont="1" applyFill="1" applyBorder="1" applyAlignment="1" applyProtection="1">
      <alignment horizontal="center" vertical="center"/>
    </xf>
    <xf numFmtId="0" fontId="4" fillId="8" borderId="18" xfId="0" applyFont="1" applyFill="1" applyBorder="1" applyAlignment="1" applyProtection="1">
      <alignment horizontal="center" vertical="center"/>
    </xf>
    <xf numFmtId="0" fontId="2" fillId="8" borderId="19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178" fontId="2" fillId="8" borderId="18" xfId="0" applyNumberFormat="1" applyFont="1" applyFill="1" applyBorder="1" applyAlignment="1" applyProtection="1">
      <alignment horizontal="right" vertical="center"/>
    </xf>
    <xf numFmtId="178" fontId="4" fillId="8" borderId="18" xfId="0" applyNumberFormat="1" applyFont="1" applyFill="1" applyBorder="1" applyAlignment="1" applyProtection="1">
      <alignment horizontal="right" vertical="center"/>
    </xf>
    <xf numFmtId="178" fontId="4" fillId="8" borderId="0" xfId="0" applyNumberFormat="1" applyFont="1" applyFill="1" applyBorder="1" applyAlignment="1" applyProtection="1">
      <alignment horizontal="right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126" xfId="0" applyFont="1" applyFill="1" applyBorder="1" applyAlignment="1" applyProtection="1">
      <alignment horizontal="center" vertical="center"/>
      <protection locked="0"/>
    </xf>
    <xf numFmtId="0" fontId="8" fillId="10" borderId="78" xfId="0" applyFont="1" applyFill="1" applyBorder="1" applyAlignment="1" applyProtection="1">
      <alignment horizontal="center" vertical="center" wrapText="1" shrinkToFit="1"/>
      <protection locked="0"/>
    </xf>
    <xf numFmtId="0" fontId="8" fillId="10" borderId="85" xfId="0" applyFont="1" applyFill="1" applyBorder="1" applyAlignment="1" applyProtection="1">
      <alignment horizontal="center" vertical="center" wrapText="1" shrinkToFit="1"/>
      <protection locked="0"/>
    </xf>
    <xf numFmtId="0" fontId="2" fillId="2" borderId="77" xfId="0" applyFont="1" applyFill="1" applyBorder="1" applyAlignment="1" applyProtection="1">
      <alignment horizontal="center" vertical="center"/>
      <protection locked="0"/>
    </xf>
    <xf numFmtId="0" fontId="2" fillId="8" borderId="53" xfId="0" quotePrefix="1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horizontal="center" vertical="center"/>
    </xf>
    <xf numFmtId="0" fontId="2" fillId="8" borderId="74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18" xfId="0" applyFont="1" applyBorder="1" applyAlignment="1" applyProtection="1">
      <alignment horizontal="distributed" vertical="center" justifyLastLine="1"/>
    </xf>
    <xf numFmtId="0" fontId="2" fillId="0" borderId="7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26" xfId="0" applyFont="1" applyFill="1" applyBorder="1" applyAlignment="1" applyProtection="1">
      <alignment horizontal="center" vertical="center"/>
    </xf>
    <xf numFmtId="0" fontId="2" fillId="8" borderId="16" xfId="0" applyFont="1" applyFill="1" applyBorder="1" applyAlignment="1" applyProtection="1">
      <alignment horizontal="center" vertical="center"/>
    </xf>
    <xf numFmtId="0" fontId="2" fillId="8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shrinkToFit="1"/>
    </xf>
    <xf numFmtId="180" fontId="2" fillId="0" borderId="0" xfId="0" applyNumberFormat="1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distributed" vertical="center" justifyLastLine="1"/>
    </xf>
    <xf numFmtId="0" fontId="2" fillId="0" borderId="47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 applyProtection="1">
      <alignment horizontal="distributed" vertical="center" justifyLastLine="1"/>
    </xf>
    <xf numFmtId="0" fontId="7" fillId="0" borderId="37" xfId="0" applyFont="1" applyFill="1" applyBorder="1" applyAlignment="1" applyProtection="1">
      <alignment horizontal="distributed" vertical="center"/>
    </xf>
    <xf numFmtId="0" fontId="7" fillId="0" borderId="35" xfId="0" applyFont="1" applyFill="1" applyBorder="1" applyAlignment="1" applyProtection="1">
      <alignment horizontal="distributed" vertical="center"/>
    </xf>
    <xf numFmtId="0" fontId="7" fillId="2" borderId="58" xfId="0" applyFont="1" applyFill="1" applyBorder="1" applyAlignment="1" applyProtection="1">
      <alignment horizontal="right" vertical="center"/>
      <protection locked="0"/>
    </xf>
    <xf numFmtId="0" fontId="7" fillId="2" borderId="36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2" borderId="59" xfId="0" applyFont="1" applyFill="1" applyBorder="1" applyAlignment="1" applyProtection="1">
      <alignment horizontal="right" vertical="center"/>
      <protection locked="0"/>
    </xf>
    <xf numFmtId="0" fontId="7" fillId="2" borderId="55" xfId="0" applyFont="1" applyFill="1" applyBorder="1" applyAlignment="1" applyProtection="1">
      <alignment horizontal="right" vertical="center"/>
      <protection locked="0"/>
    </xf>
    <xf numFmtId="0" fontId="7" fillId="2" borderId="56" xfId="0" applyFont="1" applyFill="1" applyBorder="1" applyAlignment="1" applyProtection="1">
      <alignment horizontal="right" vertical="center"/>
      <protection locked="0"/>
    </xf>
    <xf numFmtId="0" fontId="7" fillId="2" borderId="60" xfId="0" applyFont="1" applyFill="1" applyBorder="1" applyAlignment="1" applyProtection="1">
      <alignment horizontal="right" vertical="center"/>
      <protection locked="0"/>
    </xf>
    <xf numFmtId="0" fontId="7" fillId="2" borderId="61" xfId="0" applyFont="1" applyFill="1" applyBorder="1" applyAlignment="1" applyProtection="1">
      <alignment horizontal="right" vertical="center"/>
      <protection locked="0"/>
    </xf>
    <xf numFmtId="0" fontId="7" fillId="2" borderId="62" xfId="0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right" vertical="center"/>
      <protection locked="0"/>
    </xf>
    <xf numFmtId="0" fontId="7" fillId="2" borderId="43" xfId="0" applyFont="1" applyFill="1" applyBorder="1" applyAlignment="1" applyProtection="1">
      <alignment horizontal="right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 applyProtection="1">
      <alignment horizontal="center" vertical="center"/>
      <protection locked="0"/>
    </xf>
    <xf numFmtId="0" fontId="2" fillId="9" borderId="40" xfId="0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2" fillId="9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36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32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4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center" vertical="center" wrapText="1"/>
    </xf>
    <xf numFmtId="0" fontId="2" fillId="0" borderId="0" xfId="0" quotePrefix="1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 vertical="center" wrapText="1"/>
    </xf>
    <xf numFmtId="0" fontId="2" fillId="9" borderId="35" xfId="0" applyFont="1" applyFill="1" applyBorder="1" applyAlignment="1" applyProtection="1">
      <alignment horizontal="center" vertical="center"/>
      <protection locked="0"/>
    </xf>
    <xf numFmtId="0" fontId="2" fillId="9" borderId="38" xfId="0" applyFont="1" applyFill="1" applyBorder="1" applyAlignment="1" applyProtection="1">
      <alignment horizontal="center" vertical="center"/>
      <protection locked="0"/>
    </xf>
    <xf numFmtId="0" fontId="2" fillId="9" borderId="55" xfId="0" applyFont="1" applyFill="1" applyBorder="1" applyAlignment="1" applyProtection="1">
      <alignment horizontal="center" vertical="center"/>
      <protection locked="0"/>
    </xf>
    <xf numFmtId="0" fontId="2" fillId="9" borderId="5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70" xfId="0" applyFont="1" applyFill="1" applyBorder="1" applyAlignment="1" applyProtection="1">
      <alignment horizontal="center" vertical="center"/>
      <protection locked="0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2" fillId="8" borderId="48" xfId="0" applyFont="1" applyFill="1" applyBorder="1" applyAlignment="1" applyProtection="1">
      <alignment horizontal="right" vertical="center"/>
    </xf>
    <xf numFmtId="0" fontId="4" fillId="8" borderId="48" xfId="0" applyFont="1" applyFill="1" applyBorder="1" applyAlignment="1" applyProtection="1">
      <alignment horizontal="right" vertical="center"/>
    </xf>
    <xf numFmtId="0" fontId="4" fillId="8" borderId="49" xfId="0" applyFont="1" applyFill="1" applyBorder="1" applyAlignment="1" applyProtection="1">
      <alignment horizontal="right" vertical="center"/>
    </xf>
    <xf numFmtId="0" fontId="2" fillId="8" borderId="18" xfId="0" applyFont="1" applyFill="1" applyBorder="1" applyAlignment="1" applyProtection="1">
      <alignment horizontal="right" vertical="center"/>
    </xf>
    <xf numFmtId="0" fontId="4" fillId="8" borderId="18" xfId="0" applyFont="1" applyFill="1" applyBorder="1" applyAlignment="1" applyProtection="1">
      <alignment horizontal="right" vertical="center"/>
    </xf>
    <xf numFmtId="0" fontId="4" fillId="8" borderId="5" xfId="0" applyFont="1" applyFill="1" applyBorder="1" applyAlignment="1" applyProtection="1">
      <alignment horizontal="right" vertical="center"/>
    </xf>
    <xf numFmtId="0" fontId="4" fillId="8" borderId="0" xfId="0" applyFont="1" applyFill="1" applyBorder="1" applyAlignment="1" applyProtection="1">
      <alignment horizontal="right" vertical="center"/>
    </xf>
    <xf numFmtId="0" fontId="4" fillId="8" borderId="7" xfId="0" applyFont="1" applyFill="1" applyBorder="1" applyAlignment="1" applyProtection="1">
      <alignment horizontal="right" vertical="center"/>
    </xf>
    <xf numFmtId="0" fontId="2" fillId="8" borderId="48" xfId="0" applyNumberFormat="1" applyFont="1" applyFill="1" applyBorder="1" applyAlignment="1" applyProtection="1">
      <alignment horizontal="right" vertical="center"/>
    </xf>
    <xf numFmtId="0" fontId="4" fillId="8" borderId="48" xfId="0" applyNumberFormat="1" applyFont="1" applyFill="1" applyBorder="1" applyAlignment="1" applyProtection="1">
      <alignment horizontal="right" vertical="center"/>
    </xf>
    <xf numFmtId="0" fontId="4" fillId="8" borderId="49" xfId="0" applyNumberFormat="1" applyFont="1" applyFill="1" applyBorder="1" applyAlignment="1" applyProtection="1">
      <alignment horizontal="right"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left" vertical="center"/>
    </xf>
    <xf numFmtId="181" fontId="2" fillId="0" borderId="0" xfId="0" applyNumberFormat="1" applyFont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distributed" vertical="center"/>
    </xf>
    <xf numFmtId="0" fontId="2" fillId="0" borderId="35" xfId="0" applyFont="1" applyFill="1" applyBorder="1" applyAlignment="1" applyProtection="1">
      <alignment horizontal="distributed" vertical="center"/>
    </xf>
    <xf numFmtId="0" fontId="2" fillId="0" borderId="107" xfId="0" applyFont="1" applyFill="1" applyBorder="1" applyAlignment="1" applyProtection="1">
      <alignment horizontal="distributed" vertical="center"/>
    </xf>
    <xf numFmtId="0" fontId="2" fillId="0" borderId="32" xfId="0" applyFont="1" applyFill="1" applyBorder="1" applyAlignment="1" applyProtection="1">
      <alignment horizontal="distributed" vertical="center"/>
    </xf>
    <xf numFmtId="0" fontId="2" fillId="0" borderId="37" xfId="0" applyFont="1" applyBorder="1" applyAlignment="1" applyProtection="1">
      <alignment horizontal="distributed" vertical="center"/>
    </xf>
    <xf numFmtId="0" fontId="2" fillId="0" borderId="35" xfId="0" applyFont="1" applyBorder="1" applyAlignment="1" applyProtection="1">
      <alignment horizontal="distributed" vertical="center"/>
    </xf>
    <xf numFmtId="0" fontId="2" fillId="0" borderId="59" xfId="0" applyFont="1" applyBorder="1" applyAlignment="1" applyProtection="1">
      <alignment horizontal="distributed" vertical="center"/>
    </xf>
    <xf numFmtId="0" fontId="2" fillId="0" borderId="55" xfId="0" applyFont="1" applyBorder="1" applyAlignment="1" applyProtection="1">
      <alignment horizontal="distributed" vertical="center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7" fillId="2" borderId="122" xfId="0" applyFont="1" applyFill="1" applyBorder="1" applyAlignment="1" applyProtection="1">
      <alignment horizontal="center" vertical="center"/>
      <protection locked="0"/>
    </xf>
    <xf numFmtId="0" fontId="7" fillId="2" borderId="123" xfId="0" applyFont="1" applyFill="1" applyBorder="1" applyAlignment="1" applyProtection="1">
      <alignment horizontal="center" vertical="center"/>
      <protection locked="0"/>
    </xf>
    <xf numFmtId="0" fontId="7" fillId="2" borderId="12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distributed" vertical="center" justifyLastLine="1"/>
    </xf>
    <xf numFmtId="0" fontId="2" fillId="0" borderId="44" xfId="0" applyFont="1" applyBorder="1" applyAlignment="1" applyProtection="1">
      <alignment horizontal="distributed" vertical="center" justifyLastLine="1"/>
    </xf>
    <xf numFmtId="0" fontId="2" fillId="0" borderId="45" xfId="0" applyFont="1" applyBorder="1" applyAlignment="1" applyProtection="1">
      <alignment horizontal="distributed" vertical="center" justifyLastLine="1"/>
    </xf>
    <xf numFmtId="182" fontId="2" fillId="0" borderId="4" xfId="0" applyNumberFormat="1" applyFont="1" applyFill="1" applyBorder="1" applyAlignment="1" applyProtection="1">
      <alignment horizontal="right" vertical="center"/>
    </xf>
    <xf numFmtId="182" fontId="2" fillId="0" borderId="18" xfId="0" applyNumberFormat="1" applyFont="1" applyFill="1" applyBorder="1" applyAlignment="1" applyProtection="1">
      <alignment horizontal="right" vertical="center"/>
    </xf>
    <xf numFmtId="182" fontId="4" fillId="0" borderId="18" xfId="0" applyNumberFormat="1" applyFont="1" applyFill="1" applyBorder="1" applyAlignment="1" applyProtection="1">
      <alignment vertical="center"/>
    </xf>
    <xf numFmtId="182" fontId="2" fillId="0" borderId="6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</xf>
    <xf numFmtId="182" fontId="4" fillId="0" borderId="0" xfId="0" applyNumberFormat="1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176" fontId="2" fillId="8" borderId="0" xfId="0" applyNumberFormat="1" applyFont="1" applyFill="1" applyBorder="1" applyAlignment="1" applyProtection="1">
      <alignment horizontal="center" vertical="center"/>
    </xf>
    <xf numFmtId="176" fontId="2" fillId="8" borderId="11" xfId="0" applyNumberFormat="1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right" vertical="center"/>
    </xf>
    <xf numFmtId="0" fontId="2" fillId="8" borderId="15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7" fillId="9" borderId="35" xfId="0" applyFont="1" applyFill="1" applyBorder="1" applyAlignment="1" applyProtection="1">
      <alignment horizontal="center" vertical="center"/>
      <protection locked="0"/>
    </xf>
    <xf numFmtId="0" fontId="7" fillId="9" borderId="38" xfId="0" applyFont="1" applyFill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</xf>
    <xf numFmtId="181" fontId="2" fillId="0" borderId="4" xfId="0" applyNumberFormat="1" applyFont="1" applyBorder="1" applyAlignment="1" applyProtection="1">
      <alignment horizontal="right" vertical="center" shrinkToFit="1"/>
    </xf>
    <xf numFmtId="0" fontId="2" fillId="0" borderId="18" xfId="0" applyFont="1" applyBorder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right" vertical="center" shrinkToFit="1"/>
    </xf>
    <xf numFmtId="0" fontId="2" fillId="0" borderId="11" xfId="0" applyFont="1" applyBorder="1" applyAlignment="1" applyProtection="1">
      <alignment horizontal="right" vertical="center" shrinkToFit="1"/>
    </xf>
    <xf numFmtId="0" fontId="2" fillId="0" borderId="9" xfId="0" applyFont="1" applyBorder="1" applyAlignment="1" applyProtection="1">
      <alignment horizontal="right" vertical="center" shrinkToFit="1"/>
    </xf>
    <xf numFmtId="0" fontId="2" fillId="0" borderId="23" xfId="0" applyFont="1" applyBorder="1" applyAlignment="1" applyProtection="1">
      <alignment horizontal="right" vertical="center" shrinkToFit="1"/>
    </xf>
    <xf numFmtId="0" fontId="2" fillId="0" borderId="24" xfId="0" applyFont="1" applyBorder="1" applyAlignment="1" applyProtection="1">
      <alignment horizontal="right" vertical="center" shrinkToFit="1"/>
    </xf>
    <xf numFmtId="0" fontId="2" fillId="0" borderId="50" xfId="0" applyFont="1" applyBorder="1" applyAlignment="1" applyProtection="1">
      <alignment horizontal="right" vertical="center" shrinkToFit="1"/>
    </xf>
    <xf numFmtId="0" fontId="2" fillId="2" borderId="1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13" xfId="0" applyFont="1" applyFill="1" applyBorder="1" applyAlignment="1" applyProtection="1">
      <alignment horizontal="center" vertical="center"/>
      <protection locked="0"/>
    </xf>
    <xf numFmtId="185" fontId="2" fillId="0" borderId="121" xfId="0" quotePrefix="1" applyNumberFormat="1" applyFont="1" applyFill="1" applyBorder="1" applyAlignment="1" applyProtection="1">
      <alignment horizontal="center" vertical="center"/>
      <protection locked="0"/>
    </xf>
    <xf numFmtId="185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13" xfId="0" applyFont="1" applyFill="1" applyBorder="1" applyAlignment="1" applyProtection="1">
      <alignment horizontal="center" vertical="center"/>
    </xf>
    <xf numFmtId="0" fontId="2" fillId="10" borderId="112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111" xfId="0" applyFont="1" applyFill="1" applyBorder="1" applyAlignment="1" applyProtection="1">
      <alignment horizontal="center" vertical="center"/>
      <protection locked="0"/>
    </xf>
    <xf numFmtId="0" fontId="2" fillId="0" borderId="112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9" borderId="39" xfId="0" applyFont="1" applyFill="1" applyBorder="1" applyAlignment="1" applyProtection="1">
      <alignment horizontal="center" vertical="center"/>
      <protection locked="0"/>
    </xf>
    <xf numFmtId="0" fontId="2" fillId="9" borderId="41" xfId="0" applyFont="1" applyFill="1" applyBorder="1" applyAlignment="1" applyProtection="1">
      <alignment horizontal="center"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05" xfId="0" applyFont="1" applyFill="1" applyBorder="1" applyAlignment="1" applyProtection="1">
      <alignment horizontal="center" vertical="center" shrinkToFit="1"/>
      <protection locked="0"/>
    </xf>
    <xf numFmtId="38" fontId="2" fillId="2" borderId="35" xfId="17" applyFont="1" applyFill="1" applyBorder="1" applyAlignment="1" applyProtection="1">
      <alignment horizontal="center" vertical="center"/>
      <protection locked="0"/>
    </xf>
    <xf numFmtId="181" fontId="2" fillId="0" borderId="2" xfId="0" applyNumberFormat="1" applyFont="1" applyBorder="1" applyAlignment="1" applyProtection="1">
      <alignment horizontal="center" vertical="center"/>
    </xf>
    <xf numFmtId="181" fontId="2" fillId="0" borderId="33" xfId="0" applyNumberFormat="1" applyFont="1" applyBorder="1" applyAlignment="1" applyProtection="1">
      <alignment horizontal="center" vertical="center"/>
    </xf>
    <xf numFmtId="186" fontId="2" fillId="2" borderId="35" xfId="17" applyNumberFormat="1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86" fontId="2" fillId="2" borderId="32" xfId="17" applyNumberFormat="1" applyFont="1" applyFill="1" applyBorder="1" applyAlignment="1" applyProtection="1">
      <alignment vertical="center"/>
      <protection locked="0"/>
    </xf>
    <xf numFmtId="0" fontId="2" fillId="2" borderId="104" xfId="0" applyFont="1" applyFill="1" applyBorder="1" applyAlignment="1" applyProtection="1">
      <alignment horizontal="center" vertical="center"/>
      <protection locked="0"/>
    </xf>
    <xf numFmtId="38" fontId="2" fillId="2" borderId="61" xfId="17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186" fontId="2" fillId="2" borderId="61" xfId="17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distributed" vertical="center"/>
    </xf>
    <xf numFmtId="0" fontId="2" fillId="0" borderId="100" xfId="0" applyFont="1" applyBorder="1" applyAlignment="1" applyProtection="1">
      <alignment horizontal="distributed" vertical="center"/>
    </xf>
    <xf numFmtId="0" fontId="4" fillId="0" borderId="35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38" fontId="2" fillId="2" borderId="55" xfId="17" applyFont="1" applyFill="1" applyBorder="1" applyAlignment="1" applyProtection="1">
      <alignment horizontal="center" vertical="center"/>
      <protection locked="0"/>
    </xf>
    <xf numFmtId="186" fontId="2" fillId="2" borderId="55" xfId="17" applyNumberFormat="1" applyFont="1" applyFill="1" applyBorder="1" applyAlignment="1" applyProtection="1">
      <alignment vertical="center"/>
      <protection locked="0"/>
    </xf>
    <xf numFmtId="181" fontId="13" fillId="0" borderId="32" xfId="15" applyNumberFormat="1" applyFont="1" applyFill="1" applyBorder="1" applyAlignment="1">
      <alignment horizontal="right"/>
    </xf>
    <xf numFmtId="181" fontId="13" fillId="0" borderId="36" xfId="15" applyNumberFormat="1" applyFont="1" applyFill="1" applyBorder="1" applyAlignment="1">
      <alignment horizontal="right"/>
    </xf>
    <xf numFmtId="181" fontId="13" fillId="0" borderId="4" xfId="15" applyNumberFormat="1" applyFont="1" applyFill="1" applyBorder="1" applyAlignment="1">
      <alignment horizontal="center"/>
    </xf>
    <xf numFmtId="181" fontId="13" fillId="0" borderId="8" xfId="15" applyNumberFormat="1" applyFont="1" applyFill="1" applyBorder="1" applyAlignment="1">
      <alignment horizontal="center"/>
    </xf>
    <xf numFmtId="181" fontId="13" fillId="0" borderId="104" xfId="15" applyNumberFormat="1" applyFont="1" applyFill="1" applyBorder="1" applyAlignment="1">
      <alignment horizontal="right"/>
    </xf>
    <xf numFmtId="181" fontId="13" fillId="0" borderId="70" xfId="15" applyNumberFormat="1" applyFont="1" applyFill="1" applyBorder="1" applyAlignment="1">
      <alignment horizontal="right"/>
    </xf>
    <xf numFmtId="181" fontId="13" fillId="0" borderId="38" xfId="15" applyNumberFormat="1" applyFont="1" applyFill="1" applyBorder="1" applyAlignment="1">
      <alignment horizontal="right"/>
    </xf>
    <xf numFmtId="181" fontId="13" fillId="0" borderId="57" xfId="15" applyNumberFormat="1" applyFont="1" applyFill="1" applyBorder="1" applyAlignment="1">
      <alignment horizontal="right"/>
    </xf>
    <xf numFmtId="0" fontId="32" fillId="0" borderId="108" xfId="15" applyFont="1" applyFill="1" applyBorder="1" applyAlignment="1">
      <alignment horizontal="center" vertical="center"/>
    </xf>
    <xf numFmtId="0" fontId="32" fillId="0" borderId="109" xfId="15" applyFont="1" applyFill="1" applyBorder="1" applyAlignment="1">
      <alignment horizontal="center" vertical="center"/>
    </xf>
    <xf numFmtId="0" fontId="32" fillId="0" borderId="110" xfId="15" applyFont="1" applyFill="1" applyBorder="1" applyAlignment="1">
      <alignment horizontal="center" vertical="center"/>
    </xf>
    <xf numFmtId="0" fontId="13" fillId="0" borderId="4" xfId="15" applyFont="1" applyFill="1" applyBorder="1" applyAlignment="1">
      <alignment horizontal="left"/>
    </xf>
    <xf numFmtId="0" fontId="13" fillId="0" borderId="5" xfId="15" applyFont="1" applyFill="1" applyBorder="1" applyAlignment="1">
      <alignment horizontal="left"/>
    </xf>
    <xf numFmtId="0" fontId="13" fillId="0" borderId="8" xfId="15" applyFont="1" applyFill="1" applyBorder="1" applyAlignment="1">
      <alignment horizontal="left"/>
    </xf>
    <xf numFmtId="0" fontId="13" fillId="0" borderId="9" xfId="15" applyFont="1" applyFill="1" applyBorder="1" applyAlignment="1">
      <alignment horizontal="left"/>
    </xf>
    <xf numFmtId="0" fontId="31" fillId="0" borderId="54" xfId="15" applyFont="1" applyFill="1" applyBorder="1" applyAlignment="1">
      <alignment horizontal="center" vertical="center"/>
    </xf>
    <xf numFmtId="0" fontId="31" fillId="0" borderId="13" xfId="15" applyFont="1" applyFill="1" applyBorder="1" applyAlignment="1">
      <alignment horizontal="center" vertical="center"/>
    </xf>
    <xf numFmtId="0" fontId="31" fillId="0" borderId="14" xfId="15" applyFont="1" applyFill="1" applyBorder="1" applyAlignment="1">
      <alignment horizontal="center" vertical="center"/>
    </xf>
    <xf numFmtId="0" fontId="31" fillId="0" borderId="10" xfId="15" applyFont="1" applyFill="1" applyBorder="1" applyAlignment="1">
      <alignment horizontal="center" vertical="center"/>
    </xf>
    <xf numFmtId="0" fontId="31" fillId="0" borderId="17" xfId="15" applyFont="1" applyFill="1" applyBorder="1" applyAlignment="1">
      <alignment horizontal="center" vertical="center"/>
    </xf>
    <xf numFmtId="0" fontId="31" fillId="0" borderId="12" xfId="15" applyFont="1" applyFill="1" applyBorder="1" applyAlignment="1">
      <alignment horizontal="center" vertical="center"/>
    </xf>
    <xf numFmtId="181" fontId="13" fillId="0" borderId="32" xfId="15" applyNumberFormat="1" applyFont="1" applyFill="1" applyBorder="1" applyAlignment="1">
      <alignment horizontal="center"/>
    </xf>
    <xf numFmtId="181" fontId="13" fillId="0" borderId="36" xfId="15" applyNumberFormat="1" applyFont="1" applyFill="1" applyBorder="1" applyAlignment="1">
      <alignment horizontal="center"/>
    </xf>
    <xf numFmtId="0" fontId="24" fillId="0" borderId="103" xfId="15" applyFont="1" applyFill="1" applyBorder="1" applyAlignment="1">
      <alignment horizontal="center" vertical="center"/>
    </xf>
    <xf numFmtId="0" fontId="23" fillId="0" borderId="43" xfId="15" quotePrefix="1" applyFill="1" applyBorder="1" applyAlignment="1">
      <alignment horizontal="center" vertical="center"/>
    </xf>
    <xf numFmtId="0" fontId="23" fillId="0" borderId="33" xfId="15" quotePrefix="1" applyFill="1" applyBorder="1" applyAlignment="1">
      <alignment horizontal="center" vertical="center"/>
    </xf>
    <xf numFmtId="0" fontId="27" fillId="0" borderId="32" xfId="15" applyFont="1" applyFill="1" applyBorder="1" applyAlignment="1">
      <alignment horizontal="center" vertical="center"/>
    </xf>
    <xf numFmtId="0" fontId="27" fillId="0" borderId="100" xfId="15" applyFont="1" applyFill="1" applyBorder="1" applyAlignment="1">
      <alignment horizontal="center" vertical="center"/>
    </xf>
    <xf numFmtId="0" fontId="27" fillId="0" borderId="36" xfId="15" applyFont="1" applyFill="1" applyBorder="1" applyAlignment="1">
      <alignment horizontal="center" vertical="center"/>
    </xf>
    <xf numFmtId="0" fontId="27" fillId="0" borderId="34" xfId="15" applyFont="1" applyFill="1" applyBorder="1" applyAlignment="1">
      <alignment horizontal="center" vertical="center"/>
    </xf>
    <xf numFmtId="0" fontId="0" fillId="3" borderId="43" xfId="0" quotePrefix="1" applyFill="1" applyBorder="1" applyAlignment="1">
      <alignment horizontal="center" vertical="center"/>
    </xf>
    <xf numFmtId="0" fontId="0" fillId="3" borderId="33" xfId="0" quotePrefix="1" applyFill="1" applyBorder="1" applyAlignment="1">
      <alignment horizontal="center" vertical="center"/>
    </xf>
  </cellXfs>
  <cellStyles count="18">
    <cellStyle name="Calc Currency (0)" xfId="1"/>
    <cellStyle name="entry" xfId="2"/>
    <cellStyle name="Header1" xfId="3"/>
    <cellStyle name="Header2" xfId="4"/>
    <cellStyle name="Normal - Style1" xfId="5"/>
    <cellStyle name="Normal_#18-Internet" xfId="6"/>
    <cellStyle name="price" xfId="7"/>
    <cellStyle name="revised" xfId="8"/>
    <cellStyle name="section" xfId="9"/>
    <cellStyle name="subhead" xfId="10"/>
    <cellStyle name="title" xfId="11"/>
    <cellStyle name="下点線" xfId="12"/>
    <cellStyle name="桁区切り" xfId="17" builtinId="6"/>
    <cellStyle name="標準" xfId="0" builtinId="0"/>
    <cellStyle name="標準 2" xfId="15"/>
    <cellStyle name="標準 3" xfId="16"/>
    <cellStyle name="標準_@負荷計算(小口)" xfId="13"/>
    <cellStyle name="標準_負荷計算" xfId="14"/>
  </cellStyles>
  <dxfs count="0"/>
  <tableStyles count="0" defaultTableStyle="TableStyleMedium2" defaultPivotStyle="PivotStyleLight16"/>
  <colors>
    <mruColors>
      <color rgb="FFFFFF99"/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6089</xdr:colOff>
      <xdr:row>23</xdr:row>
      <xdr:rowOff>70354</xdr:rowOff>
    </xdr:from>
    <xdr:to>
      <xdr:col>49</xdr:col>
      <xdr:colOff>34104</xdr:colOff>
      <xdr:row>34</xdr:row>
      <xdr:rowOff>51304</xdr:rowOff>
    </xdr:to>
    <xdr:sp macro="" textlink="">
      <xdr:nvSpPr>
        <xdr:cNvPr id="2" name="テキスト ボックス 1"/>
        <xdr:cNvSpPr txBox="1"/>
      </xdr:nvSpPr>
      <xdr:spPr>
        <a:xfrm>
          <a:off x="4006589" y="2803615"/>
          <a:ext cx="2761276" cy="10742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負荷設備は，補助シートに記入ください。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75834</xdr:colOff>
          <xdr:row>67</xdr:row>
          <xdr:rowOff>72107</xdr:rowOff>
        </xdr:from>
        <xdr:to>
          <xdr:col>56</xdr:col>
          <xdr:colOff>11637</xdr:colOff>
          <xdr:row>105</xdr:row>
          <xdr:rowOff>88862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計算書（非表示）'!$AS$4:$AX$26" spid="_x0000_s42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02275" y="7255078"/>
              <a:ext cx="3655725" cy="39276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35</xdr:row>
      <xdr:rowOff>104775</xdr:rowOff>
    </xdr:from>
    <xdr:to>
      <xdr:col>9</xdr:col>
      <xdr:colOff>133350</xdr:colOff>
      <xdr:row>39</xdr:row>
      <xdr:rowOff>76200</xdr:rowOff>
    </xdr:to>
    <xdr:sp macro="" textlink="">
      <xdr:nvSpPr>
        <xdr:cNvPr id="3085" name="Line 3"/>
        <xdr:cNvSpPr>
          <a:spLocks noChangeShapeType="1"/>
        </xdr:cNvSpPr>
      </xdr:nvSpPr>
      <xdr:spPr bwMode="auto">
        <a:xfrm flipH="1">
          <a:off x="1219200" y="6105525"/>
          <a:ext cx="468630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40</xdr:row>
      <xdr:rowOff>95250</xdr:rowOff>
    </xdr:from>
    <xdr:to>
      <xdr:col>9</xdr:col>
      <xdr:colOff>190500</xdr:colOff>
      <xdr:row>43</xdr:row>
      <xdr:rowOff>104775</xdr:rowOff>
    </xdr:to>
    <xdr:sp macro="" textlink="">
      <xdr:nvSpPr>
        <xdr:cNvPr id="3086" name="Line 4"/>
        <xdr:cNvSpPr>
          <a:spLocks noChangeShapeType="1"/>
        </xdr:cNvSpPr>
      </xdr:nvSpPr>
      <xdr:spPr bwMode="auto">
        <a:xfrm flipH="1" flipV="1">
          <a:off x="1228725" y="6953250"/>
          <a:ext cx="47339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1086351</xdr:colOff>
      <xdr:row>24</xdr:row>
      <xdr:rowOff>133350</xdr:rowOff>
    </xdr:from>
    <xdr:to>
      <xdr:col>10</xdr:col>
      <xdr:colOff>10026</xdr:colOff>
      <xdr:row>24</xdr:row>
      <xdr:rowOff>133350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 flipH="1">
          <a:off x="1507456" y="4224087"/>
          <a:ext cx="448828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G338"/>
  <sheetViews>
    <sheetView showGridLines="0" showZeros="0" tabSelected="1" zoomScale="115" zoomScaleNormal="115" zoomScaleSheetLayoutView="75" workbookViewId="0">
      <selection activeCell="G3" sqref="G3:K3"/>
    </sheetView>
  </sheetViews>
  <sheetFormatPr defaultRowHeight="13.5"/>
  <cols>
    <col min="1" max="8" width="1.625" style="1" customWidth="1"/>
    <col min="9" max="10" width="2" style="1" customWidth="1"/>
    <col min="11" max="11" width="3.25" style="1" customWidth="1"/>
    <col min="12" max="12" width="1.625" style="1" customWidth="1"/>
    <col min="13" max="13" width="2" style="1" customWidth="1"/>
    <col min="14" max="17" width="1.625" style="1" customWidth="1"/>
    <col min="18" max="19" width="2" style="1" customWidth="1"/>
    <col min="20" max="20" width="3.25" style="1" customWidth="1"/>
    <col min="21" max="50" width="1.625" style="1" customWidth="1"/>
    <col min="51" max="56" width="0.875" style="1" customWidth="1"/>
    <col min="57" max="118" width="1.625" style="1" customWidth="1"/>
    <col min="119" max="16384" width="9" style="1"/>
  </cols>
  <sheetData>
    <row r="1" spans="1:59" ht="12" customHeight="1">
      <c r="A1" s="385" t="s">
        <v>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1" t="s">
        <v>48</v>
      </c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2"/>
    </row>
    <row r="2" spans="1:59" ht="12" customHeight="1" thickBot="1">
      <c r="A2" s="387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4"/>
    </row>
    <row r="3" spans="1:59" ht="28.5" customHeight="1" thickBot="1">
      <c r="A3" s="389" t="s">
        <v>1</v>
      </c>
      <c r="B3" s="390"/>
      <c r="C3" s="390"/>
      <c r="D3" s="390"/>
      <c r="E3" s="390"/>
      <c r="F3" s="391"/>
      <c r="G3" s="663"/>
      <c r="H3" s="664"/>
      <c r="I3" s="664"/>
      <c r="J3" s="664"/>
      <c r="K3" s="664"/>
      <c r="L3" s="671" t="s">
        <v>2</v>
      </c>
      <c r="M3" s="672"/>
      <c r="N3" s="672"/>
      <c r="O3" s="672"/>
      <c r="P3" s="672"/>
      <c r="Q3" s="672"/>
      <c r="R3" s="672"/>
      <c r="S3" s="660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2"/>
      <c r="AH3" s="665" t="s">
        <v>3</v>
      </c>
      <c r="AI3" s="666"/>
      <c r="AJ3" s="666"/>
      <c r="AK3" s="666"/>
      <c r="AL3" s="666"/>
      <c r="AM3" s="666"/>
      <c r="AN3" s="667"/>
      <c r="AO3" s="668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70"/>
      <c r="BE3" s="2"/>
      <c r="BF3" s="2"/>
      <c r="BG3" s="2"/>
    </row>
    <row r="4" spans="1:59" ht="9" customHeight="1">
      <c r="A4" s="67"/>
      <c r="B4" s="68"/>
      <c r="C4" s="400" t="s">
        <v>4</v>
      </c>
      <c r="D4" s="401"/>
      <c r="E4" s="401"/>
      <c r="F4" s="401"/>
      <c r="G4" s="401" t="s">
        <v>5</v>
      </c>
      <c r="H4" s="401"/>
      <c r="I4" s="401" t="s">
        <v>333</v>
      </c>
      <c r="J4" s="401"/>
      <c r="K4" s="405"/>
      <c r="L4" s="401" t="s">
        <v>6</v>
      </c>
      <c r="M4" s="401"/>
      <c r="N4" s="401" t="s">
        <v>7</v>
      </c>
      <c r="O4" s="401"/>
      <c r="P4" s="401" t="s">
        <v>8</v>
      </c>
      <c r="Q4" s="401"/>
      <c r="R4" s="401"/>
      <c r="S4" s="423" t="s">
        <v>9</v>
      </c>
      <c r="T4" s="424"/>
      <c r="U4" s="69"/>
      <c r="V4" s="70"/>
      <c r="W4" s="394" t="s">
        <v>10</v>
      </c>
      <c r="X4" s="395"/>
      <c r="Y4" s="395"/>
      <c r="Z4" s="395"/>
      <c r="AA4" s="395"/>
      <c r="AB4" s="395"/>
      <c r="AC4" s="395"/>
      <c r="AD4" s="401" t="s">
        <v>4</v>
      </c>
      <c r="AE4" s="401"/>
      <c r="AF4" s="401"/>
      <c r="AG4" s="401"/>
      <c r="AH4" s="490" t="s">
        <v>5</v>
      </c>
      <c r="AI4" s="490"/>
      <c r="AJ4" s="401" t="s">
        <v>11</v>
      </c>
      <c r="AK4" s="401"/>
      <c r="AL4" s="401"/>
      <c r="AM4" s="401" t="s">
        <v>6</v>
      </c>
      <c r="AN4" s="401"/>
      <c r="AO4" s="337" t="s">
        <v>12</v>
      </c>
      <c r="AP4" s="338"/>
      <c r="AQ4" s="338"/>
      <c r="AR4" s="339"/>
      <c r="AS4" s="401" t="s">
        <v>13</v>
      </c>
      <c r="AT4" s="401"/>
      <c r="AU4" s="401"/>
      <c r="AV4" s="401"/>
      <c r="AW4" s="401" t="s">
        <v>7</v>
      </c>
      <c r="AX4" s="401"/>
      <c r="AY4" s="401" t="s">
        <v>334</v>
      </c>
      <c r="AZ4" s="401"/>
      <c r="BA4" s="401"/>
      <c r="BB4" s="401"/>
      <c r="BC4" s="401"/>
      <c r="BD4" s="401"/>
      <c r="BE4" s="2"/>
      <c r="BF4" s="2"/>
      <c r="BG4" s="2"/>
    </row>
    <row r="5" spans="1:59" ht="9" customHeight="1">
      <c r="A5" s="67"/>
      <c r="B5" s="68"/>
      <c r="C5" s="402"/>
      <c r="D5" s="403"/>
      <c r="E5" s="403"/>
      <c r="F5" s="403"/>
      <c r="G5" s="403"/>
      <c r="H5" s="403"/>
      <c r="I5" s="403"/>
      <c r="J5" s="403"/>
      <c r="K5" s="406"/>
      <c r="L5" s="403"/>
      <c r="M5" s="403"/>
      <c r="N5" s="403"/>
      <c r="O5" s="403"/>
      <c r="P5" s="403"/>
      <c r="Q5" s="403"/>
      <c r="R5" s="403"/>
      <c r="S5" s="337"/>
      <c r="T5" s="339"/>
      <c r="U5" s="69"/>
      <c r="V5" s="70"/>
      <c r="W5" s="396"/>
      <c r="X5" s="397"/>
      <c r="Y5" s="397"/>
      <c r="Z5" s="397"/>
      <c r="AA5" s="397"/>
      <c r="AB5" s="397"/>
      <c r="AC5" s="397"/>
      <c r="AD5" s="403"/>
      <c r="AE5" s="403"/>
      <c r="AF5" s="403"/>
      <c r="AG5" s="403"/>
      <c r="AH5" s="491"/>
      <c r="AI5" s="491"/>
      <c r="AJ5" s="403"/>
      <c r="AK5" s="403"/>
      <c r="AL5" s="403"/>
      <c r="AM5" s="403"/>
      <c r="AN5" s="403"/>
      <c r="AO5" s="337"/>
      <c r="AP5" s="338"/>
      <c r="AQ5" s="338"/>
      <c r="AR5" s="339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2"/>
      <c r="BF5" s="2"/>
      <c r="BG5" s="2"/>
    </row>
    <row r="6" spans="1:59" ht="9" customHeight="1">
      <c r="A6" s="67"/>
      <c r="B6" s="68"/>
      <c r="C6" s="402"/>
      <c r="D6" s="403"/>
      <c r="E6" s="403"/>
      <c r="F6" s="403"/>
      <c r="G6" s="404"/>
      <c r="H6" s="404"/>
      <c r="I6" s="404"/>
      <c r="J6" s="404"/>
      <c r="K6" s="407"/>
      <c r="L6" s="404"/>
      <c r="M6" s="404"/>
      <c r="N6" s="404"/>
      <c r="O6" s="404"/>
      <c r="P6" s="403"/>
      <c r="Q6" s="403"/>
      <c r="R6" s="403"/>
      <c r="S6" s="337"/>
      <c r="T6" s="339"/>
      <c r="U6" s="69"/>
      <c r="V6" s="70"/>
      <c r="W6" s="398"/>
      <c r="X6" s="399"/>
      <c r="Y6" s="399"/>
      <c r="Z6" s="399"/>
      <c r="AA6" s="399"/>
      <c r="AB6" s="399"/>
      <c r="AC6" s="399"/>
      <c r="AD6" s="403"/>
      <c r="AE6" s="403"/>
      <c r="AF6" s="403"/>
      <c r="AG6" s="403"/>
      <c r="AH6" s="492"/>
      <c r="AI6" s="492"/>
      <c r="AJ6" s="404"/>
      <c r="AK6" s="404"/>
      <c r="AL6" s="404"/>
      <c r="AM6" s="404"/>
      <c r="AN6" s="404"/>
      <c r="AO6" s="340"/>
      <c r="AP6" s="341"/>
      <c r="AQ6" s="341"/>
      <c r="AR6" s="342"/>
      <c r="AS6" s="403"/>
      <c r="AT6" s="403"/>
      <c r="AU6" s="403"/>
      <c r="AV6" s="403"/>
      <c r="AW6" s="404"/>
      <c r="AX6" s="404"/>
      <c r="AY6" s="403"/>
      <c r="AZ6" s="403"/>
      <c r="BA6" s="403"/>
      <c r="BB6" s="403"/>
      <c r="BC6" s="403"/>
      <c r="BD6" s="403"/>
      <c r="BE6" s="2"/>
      <c r="BF6" s="2"/>
      <c r="BG6" s="2"/>
    </row>
    <row r="7" spans="1:59" ht="9" customHeight="1">
      <c r="A7" s="67"/>
      <c r="B7" s="68"/>
      <c r="C7" s="402"/>
      <c r="D7" s="403"/>
      <c r="E7" s="403"/>
      <c r="F7" s="403"/>
      <c r="G7" s="404"/>
      <c r="H7" s="404"/>
      <c r="I7" s="404"/>
      <c r="J7" s="404"/>
      <c r="K7" s="407"/>
      <c r="L7" s="404"/>
      <c r="M7" s="404"/>
      <c r="N7" s="404"/>
      <c r="O7" s="404"/>
      <c r="P7" s="403"/>
      <c r="Q7" s="403"/>
      <c r="R7" s="403"/>
      <c r="S7" s="337"/>
      <c r="T7" s="339"/>
      <c r="U7" s="69"/>
      <c r="V7" s="70"/>
      <c r="W7" s="398"/>
      <c r="X7" s="399"/>
      <c r="Y7" s="399"/>
      <c r="Z7" s="399"/>
      <c r="AA7" s="399"/>
      <c r="AB7" s="399"/>
      <c r="AC7" s="399"/>
      <c r="AD7" s="403"/>
      <c r="AE7" s="403"/>
      <c r="AF7" s="403"/>
      <c r="AG7" s="403"/>
      <c r="AH7" s="492"/>
      <c r="AI7" s="492"/>
      <c r="AJ7" s="404"/>
      <c r="AK7" s="404"/>
      <c r="AL7" s="404"/>
      <c r="AM7" s="404"/>
      <c r="AN7" s="404"/>
      <c r="AO7" s="343" t="s">
        <v>41</v>
      </c>
      <c r="AP7" s="344"/>
      <c r="AQ7" s="347" t="s">
        <v>7</v>
      </c>
      <c r="AR7" s="348"/>
      <c r="AS7" s="403"/>
      <c r="AT7" s="403"/>
      <c r="AU7" s="403"/>
      <c r="AV7" s="403"/>
      <c r="AW7" s="404"/>
      <c r="AX7" s="404"/>
      <c r="AY7" s="403"/>
      <c r="AZ7" s="403"/>
      <c r="BA7" s="403"/>
      <c r="BB7" s="403"/>
      <c r="BC7" s="403"/>
      <c r="BD7" s="403"/>
      <c r="BE7" s="2"/>
      <c r="BF7" s="2"/>
      <c r="BG7" s="2"/>
    </row>
    <row r="8" spans="1:59" ht="9" customHeight="1" thickBot="1">
      <c r="A8" s="67"/>
      <c r="B8" s="68"/>
      <c r="C8" s="402"/>
      <c r="D8" s="403"/>
      <c r="E8" s="403"/>
      <c r="F8" s="403"/>
      <c r="G8" s="404"/>
      <c r="H8" s="404"/>
      <c r="I8" s="404"/>
      <c r="J8" s="404"/>
      <c r="K8" s="407"/>
      <c r="L8" s="404"/>
      <c r="M8" s="404"/>
      <c r="N8" s="404"/>
      <c r="O8" s="404"/>
      <c r="P8" s="404"/>
      <c r="Q8" s="404"/>
      <c r="R8" s="404"/>
      <c r="S8" s="405"/>
      <c r="T8" s="400"/>
      <c r="U8" s="69"/>
      <c r="V8" s="70"/>
      <c r="W8" s="398"/>
      <c r="X8" s="399"/>
      <c r="Y8" s="399"/>
      <c r="Z8" s="399"/>
      <c r="AA8" s="399"/>
      <c r="AB8" s="399"/>
      <c r="AC8" s="399"/>
      <c r="AD8" s="403"/>
      <c r="AE8" s="403"/>
      <c r="AF8" s="403"/>
      <c r="AG8" s="403"/>
      <c r="AH8" s="492"/>
      <c r="AI8" s="492"/>
      <c r="AJ8" s="404"/>
      <c r="AK8" s="404"/>
      <c r="AL8" s="404"/>
      <c r="AM8" s="404"/>
      <c r="AN8" s="404"/>
      <c r="AO8" s="345"/>
      <c r="AP8" s="346"/>
      <c r="AQ8" s="349"/>
      <c r="AR8" s="350"/>
      <c r="AS8" s="403"/>
      <c r="AT8" s="403"/>
      <c r="AU8" s="403"/>
      <c r="AV8" s="403"/>
      <c r="AW8" s="404"/>
      <c r="AX8" s="404"/>
      <c r="AY8" s="403"/>
      <c r="AZ8" s="403"/>
      <c r="BA8" s="403"/>
      <c r="BB8" s="403"/>
      <c r="BC8" s="403"/>
      <c r="BD8" s="403"/>
      <c r="BE8" s="2"/>
      <c r="BF8" s="2"/>
      <c r="BG8" s="2"/>
    </row>
    <row r="9" spans="1:59" ht="7.5" customHeight="1">
      <c r="A9" s="67"/>
      <c r="B9" s="68"/>
      <c r="C9" s="428" t="str">
        <f>IF(I9&lt;&gt;"",901,"")</f>
        <v/>
      </c>
      <c r="D9" s="429"/>
      <c r="E9" s="429"/>
      <c r="F9" s="430"/>
      <c r="G9" s="434"/>
      <c r="H9" s="408"/>
      <c r="I9" s="408"/>
      <c r="J9" s="408"/>
      <c r="K9" s="409"/>
      <c r="L9" s="408"/>
      <c r="M9" s="408"/>
      <c r="N9" s="408"/>
      <c r="O9" s="409"/>
      <c r="P9" s="412"/>
      <c r="Q9" s="412"/>
      <c r="R9" s="413"/>
      <c r="S9" s="418">
        <f>I9*N9</f>
        <v>0</v>
      </c>
      <c r="T9" s="419"/>
      <c r="U9" s="69"/>
      <c r="V9" s="71"/>
      <c r="W9" s="351"/>
      <c r="X9" s="478"/>
      <c r="Y9" s="478"/>
      <c r="Z9" s="478"/>
      <c r="AA9" s="478"/>
      <c r="AB9" s="478"/>
      <c r="AC9" s="479"/>
      <c r="AD9" s="482"/>
      <c r="AE9" s="483"/>
      <c r="AF9" s="483"/>
      <c r="AG9" s="483"/>
      <c r="AH9" s="351"/>
      <c r="AI9" s="352"/>
      <c r="AJ9" s="489"/>
      <c r="AK9" s="478"/>
      <c r="AL9" s="352"/>
      <c r="AM9" s="484"/>
      <c r="AN9" s="352"/>
      <c r="AO9" s="72"/>
      <c r="AP9" s="73"/>
      <c r="AQ9" s="74"/>
      <c r="AR9" s="75"/>
      <c r="AS9" s="486"/>
      <c r="AT9" s="487"/>
      <c r="AU9" s="487"/>
      <c r="AV9" s="487"/>
      <c r="AW9" s="351"/>
      <c r="AX9" s="479"/>
      <c r="AY9" s="591"/>
      <c r="AZ9" s="592"/>
      <c r="BA9" s="592"/>
      <c r="BB9" s="592"/>
      <c r="BC9" s="592"/>
      <c r="BD9" s="593"/>
      <c r="BE9" s="2"/>
      <c r="BF9" s="2"/>
      <c r="BG9" s="2"/>
    </row>
    <row r="10" spans="1:59" ht="7.5" customHeight="1">
      <c r="A10" s="67"/>
      <c r="B10" s="68"/>
      <c r="C10" s="431"/>
      <c r="D10" s="432"/>
      <c r="E10" s="432"/>
      <c r="F10" s="433"/>
      <c r="G10" s="427"/>
      <c r="H10" s="410"/>
      <c r="I10" s="410"/>
      <c r="J10" s="410"/>
      <c r="K10" s="411"/>
      <c r="L10" s="410"/>
      <c r="M10" s="410"/>
      <c r="N10" s="410"/>
      <c r="O10" s="411"/>
      <c r="P10" s="414"/>
      <c r="Q10" s="414"/>
      <c r="R10" s="415"/>
      <c r="S10" s="367"/>
      <c r="T10" s="420"/>
      <c r="U10" s="69"/>
      <c r="V10" s="71"/>
      <c r="W10" s="353"/>
      <c r="X10" s="480"/>
      <c r="Y10" s="480"/>
      <c r="Z10" s="480"/>
      <c r="AA10" s="480"/>
      <c r="AB10" s="480"/>
      <c r="AC10" s="481"/>
      <c r="AD10" s="480"/>
      <c r="AE10" s="480"/>
      <c r="AF10" s="480"/>
      <c r="AG10" s="480"/>
      <c r="AH10" s="353"/>
      <c r="AI10" s="354"/>
      <c r="AJ10" s="480"/>
      <c r="AK10" s="480"/>
      <c r="AL10" s="354"/>
      <c r="AM10" s="485"/>
      <c r="AN10" s="354"/>
      <c r="AO10" s="76"/>
      <c r="AP10" s="77"/>
      <c r="AQ10" s="78"/>
      <c r="AR10" s="79"/>
      <c r="AS10" s="488"/>
      <c r="AT10" s="488"/>
      <c r="AU10" s="488"/>
      <c r="AV10" s="488"/>
      <c r="AW10" s="353"/>
      <c r="AX10" s="481"/>
      <c r="AY10" s="594"/>
      <c r="AZ10" s="594"/>
      <c r="BA10" s="594"/>
      <c r="BB10" s="594"/>
      <c r="BC10" s="594"/>
      <c r="BD10" s="595"/>
      <c r="BE10" s="2"/>
      <c r="BF10" s="2"/>
      <c r="BG10" s="2"/>
    </row>
    <row r="11" spans="1:59" ht="7.5" customHeight="1">
      <c r="A11" s="67"/>
      <c r="B11" s="68"/>
      <c r="C11" s="431"/>
      <c r="D11" s="432"/>
      <c r="E11" s="432"/>
      <c r="F11" s="433"/>
      <c r="G11" s="427"/>
      <c r="H11" s="410"/>
      <c r="I11" s="410"/>
      <c r="J11" s="410"/>
      <c r="K11" s="411"/>
      <c r="L11" s="410"/>
      <c r="M11" s="410"/>
      <c r="N11" s="410"/>
      <c r="O11" s="411"/>
      <c r="P11" s="416"/>
      <c r="Q11" s="416"/>
      <c r="R11" s="417"/>
      <c r="S11" s="367"/>
      <c r="T11" s="420"/>
      <c r="U11" s="69"/>
      <c r="V11" s="71"/>
      <c r="W11" s="355"/>
      <c r="X11" s="361"/>
      <c r="Y11" s="361"/>
      <c r="Z11" s="361"/>
      <c r="AA11" s="361"/>
      <c r="AB11" s="361"/>
      <c r="AC11" s="362"/>
      <c r="AD11" s="360"/>
      <c r="AE11" s="361"/>
      <c r="AF11" s="361"/>
      <c r="AG11" s="361"/>
      <c r="AH11" s="355"/>
      <c r="AI11" s="356"/>
      <c r="AJ11" s="360"/>
      <c r="AK11" s="361"/>
      <c r="AL11" s="356"/>
      <c r="AM11" s="358"/>
      <c r="AN11" s="356"/>
      <c r="AO11" s="80"/>
      <c r="AP11" s="81"/>
      <c r="AQ11" s="82"/>
      <c r="AR11" s="83"/>
      <c r="AS11" s="376"/>
      <c r="AT11" s="377"/>
      <c r="AU11" s="377"/>
      <c r="AV11" s="377"/>
      <c r="AW11" s="355"/>
      <c r="AX11" s="362"/>
      <c r="AY11" s="588"/>
      <c r="AZ11" s="589"/>
      <c r="BA11" s="589"/>
      <c r="BB11" s="589"/>
      <c r="BC11" s="589"/>
      <c r="BD11" s="590"/>
      <c r="BE11" s="2"/>
      <c r="BF11" s="2"/>
      <c r="BG11" s="2"/>
    </row>
    <row r="12" spans="1:59" ht="7.5" customHeight="1">
      <c r="A12" s="67"/>
      <c r="B12" s="68"/>
      <c r="C12" s="422" t="str">
        <f t="shared" ref="C12" si="0">IF(I12&lt;&gt;"",901,"")</f>
        <v/>
      </c>
      <c r="D12" s="425"/>
      <c r="E12" s="425"/>
      <c r="F12" s="426"/>
      <c r="G12" s="427"/>
      <c r="H12" s="410"/>
      <c r="I12" s="410"/>
      <c r="J12" s="410"/>
      <c r="K12" s="411"/>
      <c r="L12" s="410"/>
      <c r="M12" s="410"/>
      <c r="N12" s="410"/>
      <c r="O12" s="411"/>
      <c r="P12" s="414"/>
      <c r="Q12" s="414"/>
      <c r="R12" s="415"/>
      <c r="S12" s="421">
        <f>I12*N12</f>
        <v>0</v>
      </c>
      <c r="T12" s="422"/>
      <c r="U12" s="69"/>
      <c r="V12" s="71"/>
      <c r="W12" s="357"/>
      <c r="X12" s="361"/>
      <c r="Y12" s="361"/>
      <c r="Z12" s="361"/>
      <c r="AA12" s="361"/>
      <c r="AB12" s="361"/>
      <c r="AC12" s="362"/>
      <c r="AD12" s="361"/>
      <c r="AE12" s="361"/>
      <c r="AF12" s="361"/>
      <c r="AG12" s="361"/>
      <c r="AH12" s="357"/>
      <c r="AI12" s="356"/>
      <c r="AJ12" s="361"/>
      <c r="AK12" s="361"/>
      <c r="AL12" s="356"/>
      <c r="AM12" s="359"/>
      <c r="AN12" s="356"/>
      <c r="AO12" s="76"/>
      <c r="AP12" s="77"/>
      <c r="AQ12" s="78"/>
      <c r="AR12" s="79"/>
      <c r="AS12" s="377"/>
      <c r="AT12" s="377"/>
      <c r="AU12" s="377"/>
      <c r="AV12" s="377"/>
      <c r="AW12" s="357"/>
      <c r="AX12" s="362"/>
      <c r="AY12" s="589"/>
      <c r="AZ12" s="589"/>
      <c r="BA12" s="589"/>
      <c r="BB12" s="589"/>
      <c r="BC12" s="589"/>
      <c r="BD12" s="590"/>
      <c r="BE12" s="2"/>
      <c r="BF12" s="2"/>
      <c r="BG12" s="2"/>
    </row>
    <row r="13" spans="1:59" ht="7.5" customHeight="1">
      <c r="A13" s="67"/>
      <c r="B13" s="68"/>
      <c r="C13" s="422"/>
      <c r="D13" s="425"/>
      <c r="E13" s="425"/>
      <c r="F13" s="426"/>
      <c r="G13" s="427"/>
      <c r="H13" s="410"/>
      <c r="I13" s="410"/>
      <c r="J13" s="410"/>
      <c r="K13" s="411"/>
      <c r="L13" s="410"/>
      <c r="M13" s="410"/>
      <c r="N13" s="410"/>
      <c r="O13" s="411"/>
      <c r="P13" s="414"/>
      <c r="Q13" s="414"/>
      <c r="R13" s="415"/>
      <c r="S13" s="421"/>
      <c r="T13" s="422"/>
      <c r="U13" s="69"/>
      <c r="V13" s="71"/>
      <c r="W13" s="355"/>
      <c r="X13" s="361"/>
      <c r="Y13" s="361"/>
      <c r="Z13" s="361"/>
      <c r="AA13" s="361"/>
      <c r="AB13" s="361"/>
      <c r="AC13" s="362"/>
      <c r="AD13" s="360"/>
      <c r="AE13" s="361"/>
      <c r="AF13" s="361"/>
      <c r="AG13" s="361"/>
      <c r="AH13" s="355"/>
      <c r="AI13" s="356"/>
      <c r="AJ13" s="360"/>
      <c r="AK13" s="361"/>
      <c r="AL13" s="356"/>
      <c r="AM13" s="358"/>
      <c r="AN13" s="356"/>
      <c r="AO13" s="80"/>
      <c r="AP13" s="81"/>
      <c r="AQ13" s="82"/>
      <c r="AR13" s="83"/>
      <c r="AS13" s="376"/>
      <c r="AT13" s="377"/>
      <c r="AU13" s="377"/>
      <c r="AV13" s="377"/>
      <c r="AW13" s="355"/>
      <c r="AX13" s="362"/>
      <c r="AY13" s="588"/>
      <c r="AZ13" s="589"/>
      <c r="BA13" s="589"/>
      <c r="BB13" s="589"/>
      <c r="BC13" s="589"/>
      <c r="BD13" s="590"/>
      <c r="BE13" s="2"/>
      <c r="BF13" s="2"/>
      <c r="BG13" s="2"/>
    </row>
    <row r="14" spans="1:59" ht="7.5" customHeight="1">
      <c r="A14" s="555" t="s">
        <v>14</v>
      </c>
      <c r="B14" s="556"/>
      <c r="C14" s="422"/>
      <c r="D14" s="425"/>
      <c r="E14" s="425"/>
      <c r="F14" s="426"/>
      <c r="G14" s="427"/>
      <c r="H14" s="410"/>
      <c r="I14" s="410"/>
      <c r="J14" s="410"/>
      <c r="K14" s="411"/>
      <c r="L14" s="410"/>
      <c r="M14" s="410"/>
      <c r="N14" s="410"/>
      <c r="O14" s="411"/>
      <c r="P14" s="414"/>
      <c r="Q14" s="414"/>
      <c r="R14" s="415"/>
      <c r="S14" s="421"/>
      <c r="T14" s="422"/>
      <c r="U14" s="555" t="s">
        <v>15</v>
      </c>
      <c r="V14" s="557"/>
      <c r="W14" s="357"/>
      <c r="X14" s="361"/>
      <c r="Y14" s="361"/>
      <c r="Z14" s="361"/>
      <c r="AA14" s="361"/>
      <c r="AB14" s="361"/>
      <c r="AC14" s="362"/>
      <c r="AD14" s="361"/>
      <c r="AE14" s="361"/>
      <c r="AF14" s="361"/>
      <c r="AG14" s="361"/>
      <c r="AH14" s="357"/>
      <c r="AI14" s="356"/>
      <c r="AJ14" s="361"/>
      <c r="AK14" s="361"/>
      <c r="AL14" s="356"/>
      <c r="AM14" s="359"/>
      <c r="AN14" s="356"/>
      <c r="AO14" s="76"/>
      <c r="AP14" s="77"/>
      <c r="AQ14" s="78"/>
      <c r="AR14" s="79"/>
      <c r="AS14" s="377"/>
      <c r="AT14" s="377"/>
      <c r="AU14" s="377"/>
      <c r="AV14" s="377"/>
      <c r="AW14" s="357"/>
      <c r="AX14" s="362"/>
      <c r="AY14" s="589"/>
      <c r="AZ14" s="589"/>
      <c r="BA14" s="589"/>
      <c r="BB14" s="589"/>
      <c r="BC14" s="589"/>
      <c r="BD14" s="590"/>
      <c r="BE14" s="2"/>
      <c r="BF14" s="2"/>
      <c r="BG14" s="2"/>
    </row>
    <row r="15" spans="1:59" ht="7.5" customHeight="1">
      <c r="A15" s="555"/>
      <c r="B15" s="556"/>
      <c r="C15" s="422" t="str">
        <f t="shared" ref="C15" si="1">IF(I15&lt;&gt;"",901,"")</f>
        <v/>
      </c>
      <c r="D15" s="425"/>
      <c r="E15" s="425"/>
      <c r="F15" s="426"/>
      <c r="G15" s="427"/>
      <c r="H15" s="410"/>
      <c r="I15" s="410"/>
      <c r="J15" s="410"/>
      <c r="K15" s="411"/>
      <c r="L15" s="410"/>
      <c r="M15" s="410"/>
      <c r="N15" s="410"/>
      <c r="O15" s="411"/>
      <c r="P15" s="414"/>
      <c r="Q15" s="414"/>
      <c r="R15" s="415"/>
      <c r="S15" s="421">
        <f>I15*N15</f>
        <v>0</v>
      </c>
      <c r="T15" s="422"/>
      <c r="U15" s="555"/>
      <c r="V15" s="557"/>
      <c r="W15" s="355"/>
      <c r="X15" s="361"/>
      <c r="Y15" s="361"/>
      <c r="Z15" s="361"/>
      <c r="AA15" s="361"/>
      <c r="AB15" s="361"/>
      <c r="AC15" s="362"/>
      <c r="AD15" s="360"/>
      <c r="AE15" s="361"/>
      <c r="AF15" s="361"/>
      <c r="AG15" s="361"/>
      <c r="AH15" s="355"/>
      <c r="AI15" s="356"/>
      <c r="AJ15" s="360"/>
      <c r="AK15" s="361"/>
      <c r="AL15" s="356"/>
      <c r="AM15" s="358"/>
      <c r="AN15" s="356"/>
      <c r="AO15" s="80"/>
      <c r="AP15" s="81"/>
      <c r="AQ15" s="82"/>
      <c r="AR15" s="83"/>
      <c r="AS15" s="376"/>
      <c r="AT15" s="377"/>
      <c r="AU15" s="377"/>
      <c r="AV15" s="377"/>
      <c r="AW15" s="355"/>
      <c r="AX15" s="362"/>
      <c r="AY15" s="588"/>
      <c r="AZ15" s="589"/>
      <c r="BA15" s="589"/>
      <c r="BB15" s="589"/>
      <c r="BC15" s="589"/>
      <c r="BD15" s="590"/>
      <c r="BE15" s="2"/>
      <c r="BF15" s="2"/>
      <c r="BG15" s="2"/>
    </row>
    <row r="16" spans="1:59" ht="7.5" customHeight="1">
      <c r="A16" s="67"/>
      <c r="B16" s="68"/>
      <c r="C16" s="422"/>
      <c r="D16" s="425"/>
      <c r="E16" s="425"/>
      <c r="F16" s="426"/>
      <c r="G16" s="427"/>
      <c r="H16" s="410"/>
      <c r="I16" s="410"/>
      <c r="J16" s="410"/>
      <c r="K16" s="411"/>
      <c r="L16" s="410"/>
      <c r="M16" s="410"/>
      <c r="N16" s="410"/>
      <c r="O16" s="411"/>
      <c r="P16" s="414"/>
      <c r="Q16" s="414"/>
      <c r="R16" s="415"/>
      <c r="S16" s="421"/>
      <c r="T16" s="422"/>
      <c r="U16" s="69"/>
      <c r="V16" s="71"/>
      <c r="W16" s="357"/>
      <c r="X16" s="361"/>
      <c r="Y16" s="361"/>
      <c r="Z16" s="361"/>
      <c r="AA16" s="361"/>
      <c r="AB16" s="361"/>
      <c r="AC16" s="362"/>
      <c r="AD16" s="361"/>
      <c r="AE16" s="361"/>
      <c r="AF16" s="361"/>
      <c r="AG16" s="361"/>
      <c r="AH16" s="357"/>
      <c r="AI16" s="356"/>
      <c r="AJ16" s="361"/>
      <c r="AK16" s="361"/>
      <c r="AL16" s="356"/>
      <c r="AM16" s="359"/>
      <c r="AN16" s="356"/>
      <c r="AO16" s="76"/>
      <c r="AP16" s="77"/>
      <c r="AQ16" s="78"/>
      <c r="AR16" s="79"/>
      <c r="AS16" s="377"/>
      <c r="AT16" s="377"/>
      <c r="AU16" s="377"/>
      <c r="AV16" s="377"/>
      <c r="AW16" s="357"/>
      <c r="AX16" s="362"/>
      <c r="AY16" s="589"/>
      <c r="AZ16" s="589"/>
      <c r="BA16" s="589"/>
      <c r="BB16" s="589"/>
      <c r="BC16" s="589"/>
      <c r="BD16" s="590"/>
      <c r="BE16" s="2"/>
      <c r="BF16" s="2"/>
      <c r="BG16" s="2"/>
    </row>
    <row r="17" spans="1:59" ht="7.5" customHeight="1">
      <c r="A17" s="67"/>
      <c r="B17" s="68"/>
      <c r="C17" s="422"/>
      <c r="D17" s="425"/>
      <c r="E17" s="425"/>
      <c r="F17" s="426"/>
      <c r="G17" s="427"/>
      <c r="H17" s="410"/>
      <c r="I17" s="410"/>
      <c r="J17" s="410"/>
      <c r="K17" s="411"/>
      <c r="L17" s="410"/>
      <c r="M17" s="410"/>
      <c r="N17" s="410"/>
      <c r="O17" s="411"/>
      <c r="P17" s="414"/>
      <c r="Q17" s="414"/>
      <c r="R17" s="415"/>
      <c r="S17" s="421"/>
      <c r="T17" s="422"/>
      <c r="U17" s="69"/>
      <c r="V17" s="71"/>
      <c r="W17" s="355"/>
      <c r="X17" s="361"/>
      <c r="Y17" s="361"/>
      <c r="Z17" s="361"/>
      <c r="AA17" s="361"/>
      <c r="AB17" s="361"/>
      <c r="AC17" s="362"/>
      <c r="AD17" s="360"/>
      <c r="AE17" s="361"/>
      <c r="AF17" s="361"/>
      <c r="AG17" s="361"/>
      <c r="AH17" s="355"/>
      <c r="AI17" s="356"/>
      <c r="AJ17" s="360"/>
      <c r="AK17" s="361"/>
      <c r="AL17" s="356"/>
      <c r="AM17" s="358"/>
      <c r="AN17" s="356"/>
      <c r="AO17" s="80"/>
      <c r="AP17" s="81"/>
      <c r="AQ17" s="82"/>
      <c r="AR17" s="83"/>
      <c r="AS17" s="376"/>
      <c r="AT17" s="377"/>
      <c r="AU17" s="377"/>
      <c r="AV17" s="377"/>
      <c r="AW17" s="355"/>
      <c r="AX17" s="362"/>
      <c r="AY17" s="588"/>
      <c r="AZ17" s="589"/>
      <c r="BA17" s="589"/>
      <c r="BB17" s="589"/>
      <c r="BC17" s="589"/>
      <c r="BD17" s="590"/>
      <c r="BE17" s="2"/>
      <c r="BF17" s="2"/>
      <c r="BG17" s="2"/>
    </row>
    <row r="18" spans="1:59" ht="7.5" customHeight="1">
      <c r="A18" s="67"/>
      <c r="B18" s="68"/>
      <c r="C18" s="425" t="str">
        <f t="shared" ref="C18" si="2">IF(I18&lt;&gt;"",901,"")</f>
        <v/>
      </c>
      <c r="D18" s="425"/>
      <c r="E18" s="425"/>
      <c r="F18" s="426"/>
      <c r="G18" s="427"/>
      <c r="H18" s="410"/>
      <c r="I18" s="410"/>
      <c r="J18" s="410"/>
      <c r="K18" s="411"/>
      <c r="L18" s="410"/>
      <c r="M18" s="410"/>
      <c r="N18" s="410"/>
      <c r="O18" s="411"/>
      <c r="P18" s="414"/>
      <c r="Q18" s="414"/>
      <c r="R18" s="415"/>
      <c r="S18" s="421">
        <f>I18*N18</f>
        <v>0</v>
      </c>
      <c r="T18" s="422"/>
      <c r="U18" s="69"/>
      <c r="V18" s="71"/>
      <c r="W18" s="357"/>
      <c r="X18" s="361"/>
      <c r="Y18" s="361"/>
      <c r="Z18" s="361"/>
      <c r="AA18" s="361"/>
      <c r="AB18" s="361"/>
      <c r="AC18" s="362"/>
      <c r="AD18" s="361"/>
      <c r="AE18" s="361"/>
      <c r="AF18" s="361"/>
      <c r="AG18" s="361"/>
      <c r="AH18" s="357"/>
      <c r="AI18" s="356"/>
      <c r="AJ18" s="361"/>
      <c r="AK18" s="361"/>
      <c r="AL18" s="356"/>
      <c r="AM18" s="359"/>
      <c r="AN18" s="356"/>
      <c r="AO18" s="76"/>
      <c r="AP18" s="77"/>
      <c r="AQ18" s="78"/>
      <c r="AR18" s="79"/>
      <c r="AS18" s="377"/>
      <c r="AT18" s="377"/>
      <c r="AU18" s="377"/>
      <c r="AV18" s="377"/>
      <c r="AW18" s="357"/>
      <c r="AX18" s="362"/>
      <c r="AY18" s="589"/>
      <c r="AZ18" s="589"/>
      <c r="BA18" s="589"/>
      <c r="BB18" s="589"/>
      <c r="BC18" s="589"/>
      <c r="BD18" s="590"/>
      <c r="BE18" s="2"/>
      <c r="BF18" s="2"/>
      <c r="BG18" s="2"/>
    </row>
    <row r="19" spans="1:59" ht="7.5" customHeight="1">
      <c r="A19" s="555" t="s">
        <v>16</v>
      </c>
      <c r="B19" s="556"/>
      <c r="C19" s="425"/>
      <c r="D19" s="425"/>
      <c r="E19" s="425"/>
      <c r="F19" s="426"/>
      <c r="G19" s="427"/>
      <c r="H19" s="410"/>
      <c r="I19" s="410"/>
      <c r="J19" s="410"/>
      <c r="K19" s="411"/>
      <c r="L19" s="410"/>
      <c r="M19" s="410"/>
      <c r="N19" s="410"/>
      <c r="O19" s="411"/>
      <c r="P19" s="414"/>
      <c r="Q19" s="414"/>
      <c r="R19" s="415"/>
      <c r="S19" s="421"/>
      <c r="T19" s="422"/>
      <c r="U19" s="555" t="s">
        <v>17</v>
      </c>
      <c r="V19" s="557"/>
      <c r="W19" s="355"/>
      <c r="X19" s="361"/>
      <c r="Y19" s="361"/>
      <c r="Z19" s="361"/>
      <c r="AA19" s="361"/>
      <c r="AB19" s="361"/>
      <c r="AC19" s="362"/>
      <c r="AD19" s="360"/>
      <c r="AE19" s="361"/>
      <c r="AF19" s="361"/>
      <c r="AG19" s="361"/>
      <c r="AH19" s="355"/>
      <c r="AI19" s="356"/>
      <c r="AJ19" s="360"/>
      <c r="AK19" s="361"/>
      <c r="AL19" s="356"/>
      <c r="AM19" s="358"/>
      <c r="AN19" s="356"/>
      <c r="AO19" s="80"/>
      <c r="AP19" s="81"/>
      <c r="AQ19" s="82"/>
      <c r="AR19" s="83"/>
      <c r="AS19" s="376"/>
      <c r="AT19" s="377"/>
      <c r="AU19" s="377"/>
      <c r="AV19" s="377"/>
      <c r="AW19" s="355"/>
      <c r="AX19" s="362"/>
      <c r="AY19" s="588"/>
      <c r="AZ19" s="589"/>
      <c r="BA19" s="589"/>
      <c r="BB19" s="589"/>
      <c r="BC19" s="589"/>
      <c r="BD19" s="590"/>
      <c r="BE19" s="2"/>
      <c r="BF19" s="2"/>
      <c r="BG19" s="2"/>
    </row>
    <row r="20" spans="1:59" ht="7.5" customHeight="1">
      <c r="A20" s="555"/>
      <c r="B20" s="556"/>
      <c r="C20" s="425"/>
      <c r="D20" s="425"/>
      <c r="E20" s="425"/>
      <c r="F20" s="426"/>
      <c r="G20" s="427"/>
      <c r="H20" s="410"/>
      <c r="I20" s="410"/>
      <c r="J20" s="410"/>
      <c r="K20" s="411"/>
      <c r="L20" s="410"/>
      <c r="M20" s="410"/>
      <c r="N20" s="410"/>
      <c r="O20" s="411"/>
      <c r="P20" s="414"/>
      <c r="Q20" s="414"/>
      <c r="R20" s="415"/>
      <c r="S20" s="421"/>
      <c r="T20" s="422"/>
      <c r="U20" s="555"/>
      <c r="V20" s="557"/>
      <c r="W20" s="357"/>
      <c r="X20" s="361"/>
      <c r="Y20" s="361"/>
      <c r="Z20" s="361"/>
      <c r="AA20" s="361"/>
      <c r="AB20" s="361"/>
      <c r="AC20" s="362"/>
      <c r="AD20" s="361"/>
      <c r="AE20" s="361"/>
      <c r="AF20" s="361"/>
      <c r="AG20" s="361"/>
      <c r="AH20" s="357"/>
      <c r="AI20" s="356"/>
      <c r="AJ20" s="361"/>
      <c r="AK20" s="361"/>
      <c r="AL20" s="356"/>
      <c r="AM20" s="359"/>
      <c r="AN20" s="356"/>
      <c r="AO20" s="76"/>
      <c r="AP20" s="77"/>
      <c r="AQ20" s="78"/>
      <c r="AR20" s="79"/>
      <c r="AS20" s="377"/>
      <c r="AT20" s="377"/>
      <c r="AU20" s="377"/>
      <c r="AV20" s="377"/>
      <c r="AW20" s="357"/>
      <c r="AX20" s="362"/>
      <c r="AY20" s="589"/>
      <c r="AZ20" s="589"/>
      <c r="BA20" s="589"/>
      <c r="BB20" s="589"/>
      <c r="BC20" s="589"/>
      <c r="BD20" s="590"/>
      <c r="BE20" s="2"/>
      <c r="BF20" s="2"/>
      <c r="BG20" s="2"/>
    </row>
    <row r="21" spans="1:59" ht="7.5" customHeight="1">
      <c r="A21" s="84"/>
      <c r="B21" s="85"/>
      <c r="C21" s="425" t="str">
        <f t="shared" ref="C21" si="3">IF(I21&lt;&gt;"",901,"")</f>
        <v/>
      </c>
      <c r="D21" s="425"/>
      <c r="E21" s="425"/>
      <c r="F21" s="426"/>
      <c r="G21" s="427"/>
      <c r="H21" s="410"/>
      <c r="I21" s="410"/>
      <c r="J21" s="410"/>
      <c r="K21" s="411"/>
      <c r="L21" s="410"/>
      <c r="M21" s="410"/>
      <c r="N21" s="410"/>
      <c r="O21" s="411"/>
      <c r="P21" s="414"/>
      <c r="Q21" s="414"/>
      <c r="R21" s="415"/>
      <c r="S21" s="421">
        <f>I21*N21</f>
        <v>0</v>
      </c>
      <c r="T21" s="422"/>
      <c r="U21" s="84"/>
      <c r="V21" s="86"/>
      <c r="W21" s="355"/>
      <c r="X21" s="361"/>
      <c r="Y21" s="361"/>
      <c r="Z21" s="361"/>
      <c r="AA21" s="361"/>
      <c r="AB21" s="361"/>
      <c r="AC21" s="362"/>
      <c r="AD21" s="360"/>
      <c r="AE21" s="361"/>
      <c r="AF21" s="361"/>
      <c r="AG21" s="361"/>
      <c r="AH21" s="355"/>
      <c r="AI21" s="356"/>
      <c r="AJ21" s="360"/>
      <c r="AK21" s="361"/>
      <c r="AL21" s="356"/>
      <c r="AM21" s="358"/>
      <c r="AN21" s="356"/>
      <c r="AO21" s="80"/>
      <c r="AP21" s="81"/>
      <c r="AQ21" s="82"/>
      <c r="AR21" s="83"/>
      <c r="AS21" s="376"/>
      <c r="AT21" s="377"/>
      <c r="AU21" s="377"/>
      <c r="AV21" s="377"/>
      <c r="AW21" s="355"/>
      <c r="AX21" s="362"/>
      <c r="AY21" s="588"/>
      <c r="AZ21" s="589"/>
      <c r="BA21" s="589"/>
      <c r="BB21" s="589"/>
      <c r="BC21" s="589"/>
      <c r="BD21" s="590"/>
      <c r="BE21" s="2"/>
      <c r="BF21" s="2"/>
      <c r="BG21" s="2"/>
    </row>
    <row r="22" spans="1:59" ht="7.5" customHeight="1">
      <c r="A22" s="84"/>
      <c r="B22" s="85"/>
      <c r="C22" s="425"/>
      <c r="D22" s="425"/>
      <c r="E22" s="425"/>
      <c r="F22" s="426"/>
      <c r="G22" s="427"/>
      <c r="H22" s="410"/>
      <c r="I22" s="410"/>
      <c r="J22" s="410"/>
      <c r="K22" s="411"/>
      <c r="L22" s="410"/>
      <c r="M22" s="410"/>
      <c r="N22" s="410"/>
      <c r="O22" s="411"/>
      <c r="P22" s="414"/>
      <c r="Q22" s="414"/>
      <c r="R22" s="415"/>
      <c r="S22" s="421"/>
      <c r="T22" s="422"/>
      <c r="U22" s="84"/>
      <c r="V22" s="86"/>
      <c r="W22" s="357"/>
      <c r="X22" s="361"/>
      <c r="Y22" s="361"/>
      <c r="Z22" s="361"/>
      <c r="AA22" s="361"/>
      <c r="AB22" s="361"/>
      <c r="AC22" s="362"/>
      <c r="AD22" s="361"/>
      <c r="AE22" s="361"/>
      <c r="AF22" s="361"/>
      <c r="AG22" s="361"/>
      <c r="AH22" s="357"/>
      <c r="AI22" s="356"/>
      <c r="AJ22" s="361"/>
      <c r="AK22" s="361"/>
      <c r="AL22" s="356"/>
      <c r="AM22" s="359"/>
      <c r="AN22" s="356"/>
      <c r="AO22" s="76"/>
      <c r="AP22" s="77"/>
      <c r="AQ22" s="78"/>
      <c r="AR22" s="79"/>
      <c r="AS22" s="377"/>
      <c r="AT22" s="377"/>
      <c r="AU22" s="377"/>
      <c r="AV22" s="377"/>
      <c r="AW22" s="357"/>
      <c r="AX22" s="362"/>
      <c r="AY22" s="589"/>
      <c r="AZ22" s="589"/>
      <c r="BA22" s="589"/>
      <c r="BB22" s="589"/>
      <c r="BC22" s="589"/>
      <c r="BD22" s="590"/>
      <c r="BE22" s="2"/>
      <c r="BF22" s="2"/>
      <c r="BG22" s="2"/>
    </row>
    <row r="23" spans="1:59" ht="7.5" customHeight="1">
      <c r="A23" s="67"/>
      <c r="B23" s="68"/>
      <c r="C23" s="425"/>
      <c r="D23" s="425"/>
      <c r="E23" s="425"/>
      <c r="F23" s="426"/>
      <c r="G23" s="427"/>
      <c r="H23" s="410"/>
      <c r="I23" s="410"/>
      <c r="J23" s="410"/>
      <c r="K23" s="411"/>
      <c r="L23" s="410"/>
      <c r="M23" s="410"/>
      <c r="N23" s="410"/>
      <c r="O23" s="411"/>
      <c r="P23" s="414"/>
      <c r="Q23" s="414"/>
      <c r="R23" s="415"/>
      <c r="S23" s="421"/>
      <c r="T23" s="422"/>
      <c r="U23" s="69"/>
      <c r="V23" s="71"/>
      <c r="W23" s="355"/>
      <c r="X23" s="361"/>
      <c r="Y23" s="361"/>
      <c r="Z23" s="361"/>
      <c r="AA23" s="361"/>
      <c r="AB23" s="361"/>
      <c r="AC23" s="362"/>
      <c r="AD23" s="360"/>
      <c r="AE23" s="361"/>
      <c r="AF23" s="361"/>
      <c r="AG23" s="361"/>
      <c r="AH23" s="355"/>
      <c r="AI23" s="356"/>
      <c r="AJ23" s="360"/>
      <c r="AK23" s="361"/>
      <c r="AL23" s="356"/>
      <c r="AM23" s="358"/>
      <c r="AN23" s="356"/>
      <c r="AO23" s="80"/>
      <c r="AP23" s="81"/>
      <c r="AQ23" s="82"/>
      <c r="AR23" s="83"/>
      <c r="AS23" s="376"/>
      <c r="AT23" s="377"/>
      <c r="AU23" s="377"/>
      <c r="AV23" s="377"/>
      <c r="AW23" s="355"/>
      <c r="AX23" s="362"/>
      <c r="AY23" s="588"/>
      <c r="AZ23" s="589"/>
      <c r="BA23" s="589"/>
      <c r="BB23" s="589"/>
      <c r="BC23" s="589"/>
      <c r="BD23" s="590"/>
      <c r="BE23" s="2"/>
      <c r="BF23" s="2"/>
      <c r="BG23" s="2"/>
    </row>
    <row r="24" spans="1:59" ht="7.5" customHeight="1">
      <c r="A24" s="555" t="s">
        <v>18</v>
      </c>
      <c r="B24" s="556"/>
      <c r="C24" s="425" t="str">
        <f t="shared" ref="C24" si="4">IF(I24&lt;&gt;"",901,"")</f>
        <v/>
      </c>
      <c r="D24" s="425"/>
      <c r="E24" s="425"/>
      <c r="F24" s="426"/>
      <c r="G24" s="427"/>
      <c r="H24" s="410"/>
      <c r="I24" s="410"/>
      <c r="J24" s="410"/>
      <c r="K24" s="411"/>
      <c r="L24" s="410"/>
      <c r="M24" s="410"/>
      <c r="N24" s="410"/>
      <c r="O24" s="411"/>
      <c r="P24" s="414"/>
      <c r="Q24" s="414"/>
      <c r="R24" s="415"/>
      <c r="S24" s="421">
        <f>I24*N24</f>
        <v>0</v>
      </c>
      <c r="T24" s="422"/>
      <c r="U24" s="555" t="s">
        <v>18</v>
      </c>
      <c r="V24" s="557"/>
      <c r="W24" s="357"/>
      <c r="X24" s="361"/>
      <c r="Y24" s="361"/>
      <c r="Z24" s="361"/>
      <c r="AA24" s="361"/>
      <c r="AB24" s="361"/>
      <c r="AC24" s="362"/>
      <c r="AD24" s="361"/>
      <c r="AE24" s="361"/>
      <c r="AF24" s="361"/>
      <c r="AG24" s="361"/>
      <c r="AH24" s="357"/>
      <c r="AI24" s="356"/>
      <c r="AJ24" s="361"/>
      <c r="AK24" s="361"/>
      <c r="AL24" s="356"/>
      <c r="AM24" s="359"/>
      <c r="AN24" s="356"/>
      <c r="AO24" s="76"/>
      <c r="AP24" s="77"/>
      <c r="AQ24" s="78"/>
      <c r="AR24" s="79"/>
      <c r="AS24" s="377"/>
      <c r="AT24" s="377"/>
      <c r="AU24" s="377"/>
      <c r="AV24" s="377"/>
      <c r="AW24" s="357"/>
      <c r="AX24" s="362"/>
      <c r="AY24" s="589"/>
      <c r="AZ24" s="589"/>
      <c r="BA24" s="589"/>
      <c r="BB24" s="589"/>
      <c r="BC24" s="589"/>
      <c r="BD24" s="590"/>
      <c r="BE24" s="2"/>
      <c r="BF24" s="2"/>
      <c r="BG24" s="2"/>
    </row>
    <row r="25" spans="1:59" ht="7.5" customHeight="1">
      <c r="A25" s="555"/>
      <c r="B25" s="556"/>
      <c r="C25" s="425"/>
      <c r="D25" s="425"/>
      <c r="E25" s="425"/>
      <c r="F25" s="426"/>
      <c r="G25" s="427"/>
      <c r="H25" s="410"/>
      <c r="I25" s="410"/>
      <c r="J25" s="410"/>
      <c r="K25" s="411"/>
      <c r="L25" s="410"/>
      <c r="M25" s="410"/>
      <c r="N25" s="410"/>
      <c r="O25" s="411"/>
      <c r="P25" s="414"/>
      <c r="Q25" s="414"/>
      <c r="R25" s="415"/>
      <c r="S25" s="421"/>
      <c r="T25" s="422"/>
      <c r="U25" s="555"/>
      <c r="V25" s="557"/>
      <c r="W25" s="355"/>
      <c r="X25" s="361"/>
      <c r="Y25" s="361"/>
      <c r="Z25" s="361"/>
      <c r="AA25" s="361"/>
      <c r="AB25" s="361"/>
      <c r="AC25" s="362"/>
      <c r="AD25" s="360"/>
      <c r="AE25" s="361"/>
      <c r="AF25" s="361"/>
      <c r="AG25" s="361"/>
      <c r="AH25" s="355"/>
      <c r="AI25" s="356"/>
      <c r="AJ25" s="360"/>
      <c r="AK25" s="361"/>
      <c r="AL25" s="356"/>
      <c r="AM25" s="358"/>
      <c r="AN25" s="356"/>
      <c r="AO25" s="80"/>
      <c r="AP25" s="81"/>
      <c r="AQ25" s="82"/>
      <c r="AR25" s="83"/>
      <c r="AS25" s="376"/>
      <c r="AT25" s="377"/>
      <c r="AU25" s="377"/>
      <c r="AV25" s="377"/>
      <c r="AW25" s="355"/>
      <c r="AX25" s="362"/>
      <c r="AY25" s="588"/>
      <c r="AZ25" s="589"/>
      <c r="BA25" s="589"/>
      <c r="BB25" s="589"/>
      <c r="BC25" s="589"/>
      <c r="BD25" s="590"/>
      <c r="BE25" s="2"/>
      <c r="BF25" s="2"/>
      <c r="BG25" s="2"/>
    </row>
    <row r="26" spans="1:59" ht="7.5" customHeight="1">
      <c r="A26" s="67"/>
      <c r="B26" s="68"/>
      <c r="C26" s="425"/>
      <c r="D26" s="425"/>
      <c r="E26" s="425"/>
      <c r="F26" s="426"/>
      <c r="G26" s="427"/>
      <c r="H26" s="410"/>
      <c r="I26" s="410"/>
      <c r="J26" s="410"/>
      <c r="K26" s="411"/>
      <c r="L26" s="410"/>
      <c r="M26" s="410"/>
      <c r="N26" s="410"/>
      <c r="O26" s="411"/>
      <c r="P26" s="414"/>
      <c r="Q26" s="414"/>
      <c r="R26" s="415"/>
      <c r="S26" s="421"/>
      <c r="T26" s="422"/>
      <c r="U26" s="69"/>
      <c r="V26" s="71"/>
      <c r="W26" s="357"/>
      <c r="X26" s="361"/>
      <c r="Y26" s="361"/>
      <c r="Z26" s="361"/>
      <c r="AA26" s="361"/>
      <c r="AB26" s="361"/>
      <c r="AC26" s="362"/>
      <c r="AD26" s="361"/>
      <c r="AE26" s="361"/>
      <c r="AF26" s="361"/>
      <c r="AG26" s="361"/>
      <c r="AH26" s="357"/>
      <c r="AI26" s="356"/>
      <c r="AJ26" s="361"/>
      <c r="AK26" s="361"/>
      <c r="AL26" s="356"/>
      <c r="AM26" s="359"/>
      <c r="AN26" s="356"/>
      <c r="AO26" s="76"/>
      <c r="AP26" s="77"/>
      <c r="AQ26" s="78"/>
      <c r="AR26" s="79"/>
      <c r="AS26" s="377"/>
      <c r="AT26" s="377"/>
      <c r="AU26" s="377"/>
      <c r="AV26" s="377"/>
      <c r="AW26" s="357"/>
      <c r="AX26" s="362"/>
      <c r="AY26" s="589"/>
      <c r="AZ26" s="589"/>
      <c r="BA26" s="589"/>
      <c r="BB26" s="589"/>
      <c r="BC26" s="589"/>
      <c r="BD26" s="590"/>
      <c r="BE26" s="2"/>
      <c r="BF26" s="2"/>
      <c r="BG26" s="2"/>
    </row>
    <row r="27" spans="1:59" ht="7.5" customHeight="1">
      <c r="A27" s="67"/>
      <c r="B27" s="68"/>
      <c r="C27" s="425" t="str">
        <f t="shared" ref="C27" si="5">IF(I27&lt;&gt;"",901,"")</f>
        <v/>
      </c>
      <c r="D27" s="425"/>
      <c r="E27" s="425"/>
      <c r="F27" s="426"/>
      <c r="G27" s="427"/>
      <c r="H27" s="410"/>
      <c r="I27" s="410"/>
      <c r="J27" s="410"/>
      <c r="K27" s="411"/>
      <c r="L27" s="410"/>
      <c r="M27" s="410"/>
      <c r="N27" s="410"/>
      <c r="O27" s="411"/>
      <c r="P27" s="414"/>
      <c r="Q27" s="414"/>
      <c r="R27" s="415"/>
      <c r="S27" s="421">
        <f>I27*N27</f>
        <v>0</v>
      </c>
      <c r="T27" s="422"/>
      <c r="U27" s="69"/>
      <c r="V27" s="71"/>
      <c r="W27" s="355"/>
      <c r="X27" s="361"/>
      <c r="Y27" s="361"/>
      <c r="Z27" s="361"/>
      <c r="AA27" s="361"/>
      <c r="AB27" s="361"/>
      <c r="AC27" s="362"/>
      <c r="AD27" s="360"/>
      <c r="AE27" s="360"/>
      <c r="AF27" s="360"/>
      <c r="AG27" s="360"/>
      <c r="AH27" s="355"/>
      <c r="AI27" s="356"/>
      <c r="AJ27" s="360"/>
      <c r="AK27" s="361"/>
      <c r="AL27" s="356"/>
      <c r="AM27" s="358"/>
      <c r="AN27" s="356"/>
      <c r="AO27" s="80"/>
      <c r="AP27" s="81"/>
      <c r="AQ27" s="82"/>
      <c r="AR27" s="83"/>
      <c r="AS27" s="379"/>
      <c r="AT27" s="380"/>
      <c r="AU27" s="380"/>
      <c r="AV27" s="380"/>
      <c r="AW27" s="355"/>
      <c r="AX27" s="362"/>
      <c r="AY27" s="596"/>
      <c r="AZ27" s="597"/>
      <c r="BA27" s="597"/>
      <c r="BB27" s="597"/>
      <c r="BC27" s="597"/>
      <c r="BD27" s="598"/>
      <c r="BE27" s="2"/>
      <c r="BF27" s="2"/>
      <c r="BG27" s="2"/>
    </row>
    <row r="28" spans="1:59" ht="7.5" customHeight="1">
      <c r="A28" s="84"/>
      <c r="B28" s="85"/>
      <c r="C28" s="425"/>
      <c r="D28" s="425"/>
      <c r="E28" s="425"/>
      <c r="F28" s="426"/>
      <c r="G28" s="427"/>
      <c r="H28" s="410"/>
      <c r="I28" s="410"/>
      <c r="J28" s="410"/>
      <c r="K28" s="411"/>
      <c r="L28" s="410"/>
      <c r="M28" s="410"/>
      <c r="N28" s="410"/>
      <c r="O28" s="411"/>
      <c r="P28" s="414"/>
      <c r="Q28" s="414"/>
      <c r="R28" s="415"/>
      <c r="S28" s="421"/>
      <c r="T28" s="422"/>
      <c r="U28" s="84"/>
      <c r="V28" s="86"/>
      <c r="W28" s="357"/>
      <c r="X28" s="361"/>
      <c r="Y28" s="361"/>
      <c r="Z28" s="361"/>
      <c r="AA28" s="361"/>
      <c r="AB28" s="361"/>
      <c r="AC28" s="362"/>
      <c r="AD28" s="360"/>
      <c r="AE28" s="360"/>
      <c r="AF28" s="360"/>
      <c r="AG28" s="360"/>
      <c r="AH28" s="357"/>
      <c r="AI28" s="356"/>
      <c r="AJ28" s="361"/>
      <c r="AK28" s="361"/>
      <c r="AL28" s="356"/>
      <c r="AM28" s="359"/>
      <c r="AN28" s="356"/>
      <c r="AO28" s="76"/>
      <c r="AP28" s="77"/>
      <c r="AQ28" s="78"/>
      <c r="AR28" s="79"/>
      <c r="AS28" s="380"/>
      <c r="AT28" s="380"/>
      <c r="AU28" s="380"/>
      <c r="AV28" s="380"/>
      <c r="AW28" s="357"/>
      <c r="AX28" s="362"/>
      <c r="AY28" s="597"/>
      <c r="AZ28" s="597"/>
      <c r="BA28" s="597"/>
      <c r="BB28" s="597"/>
      <c r="BC28" s="597"/>
      <c r="BD28" s="598"/>
      <c r="BE28" s="2"/>
      <c r="BF28" s="2"/>
      <c r="BG28" s="2"/>
    </row>
    <row r="29" spans="1:59" ht="7.5" customHeight="1">
      <c r="A29" s="555" t="s">
        <v>19</v>
      </c>
      <c r="B29" s="556"/>
      <c r="C29" s="425"/>
      <c r="D29" s="425"/>
      <c r="E29" s="425"/>
      <c r="F29" s="426"/>
      <c r="G29" s="427"/>
      <c r="H29" s="410"/>
      <c r="I29" s="410"/>
      <c r="J29" s="410"/>
      <c r="K29" s="411"/>
      <c r="L29" s="410"/>
      <c r="M29" s="410"/>
      <c r="N29" s="410"/>
      <c r="O29" s="411"/>
      <c r="P29" s="414"/>
      <c r="Q29" s="414"/>
      <c r="R29" s="415"/>
      <c r="S29" s="421"/>
      <c r="T29" s="422"/>
      <c r="U29" s="555" t="s">
        <v>19</v>
      </c>
      <c r="V29" s="557"/>
      <c r="W29" s="355"/>
      <c r="X29" s="361"/>
      <c r="Y29" s="361"/>
      <c r="Z29" s="361"/>
      <c r="AA29" s="361"/>
      <c r="AB29" s="361"/>
      <c r="AC29" s="362"/>
      <c r="AD29" s="360"/>
      <c r="AE29" s="360"/>
      <c r="AF29" s="360"/>
      <c r="AG29" s="360"/>
      <c r="AH29" s="355"/>
      <c r="AI29" s="356"/>
      <c r="AJ29" s="360"/>
      <c r="AK29" s="361"/>
      <c r="AL29" s="356"/>
      <c r="AM29" s="358"/>
      <c r="AN29" s="356"/>
      <c r="AO29" s="80"/>
      <c r="AP29" s="81"/>
      <c r="AQ29" s="82"/>
      <c r="AR29" s="83"/>
      <c r="AS29" s="379"/>
      <c r="AT29" s="380"/>
      <c r="AU29" s="380"/>
      <c r="AV29" s="380"/>
      <c r="AW29" s="355"/>
      <c r="AX29" s="362"/>
      <c r="AY29" s="588"/>
      <c r="AZ29" s="589"/>
      <c r="BA29" s="589"/>
      <c r="BB29" s="589"/>
      <c r="BC29" s="589"/>
      <c r="BD29" s="590"/>
      <c r="BE29" s="2"/>
      <c r="BF29" s="2"/>
      <c r="BG29" s="2"/>
    </row>
    <row r="30" spans="1:59" ht="7.5" customHeight="1">
      <c r="A30" s="555"/>
      <c r="B30" s="556"/>
      <c r="C30" s="425" t="str">
        <f t="shared" ref="C30" si="6">IF(I30&lt;&gt;"",901,"")</f>
        <v/>
      </c>
      <c r="D30" s="425"/>
      <c r="E30" s="425"/>
      <c r="F30" s="426"/>
      <c r="G30" s="427"/>
      <c r="H30" s="410"/>
      <c r="I30" s="410"/>
      <c r="J30" s="410"/>
      <c r="K30" s="411"/>
      <c r="L30" s="410"/>
      <c r="M30" s="410"/>
      <c r="N30" s="410"/>
      <c r="O30" s="411"/>
      <c r="P30" s="414"/>
      <c r="Q30" s="414"/>
      <c r="R30" s="415"/>
      <c r="S30" s="367">
        <f>I30*N30</f>
        <v>0</v>
      </c>
      <c r="T30" s="420"/>
      <c r="U30" s="555"/>
      <c r="V30" s="557"/>
      <c r="W30" s="357"/>
      <c r="X30" s="361"/>
      <c r="Y30" s="361"/>
      <c r="Z30" s="361"/>
      <c r="AA30" s="361"/>
      <c r="AB30" s="361"/>
      <c r="AC30" s="362"/>
      <c r="AD30" s="360"/>
      <c r="AE30" s="360"/>
      <c r="AF30" s="360"/>
      <c r="AG30" s="360"/>
      <c r="AH30" s="357"/>
      <c r="AI30" s="356"/>
      <c r="AJ30" s="361"/>
      <c r="AK30" s="361"/>
      <c r="AL30" s="356"/>
      <c r="AM30" s="359"/>
      <c r="AN30" s="356"/>
      <c r="AO30" s="76"/>
      <c r="AP30" s="77"/>
      <c r="AQ30" s="78"/>
      <c r="AR30" s="79"/>
      <c r="AS30" s="380"/>
      <c r="AT30" s="380"/>
      <c r="AU30" s="380"/>
      <c r="AV30" s="380"/>
      <c r="AW30" s="357"/>
      <c r="AX30" s="362"/>
      <c r="AY30" s="589"/>
      <c r="AZ30" s="589"/>
      <c r="BA30" s="589"/>
      <c r="BB30" s="589"/>
      <c r="BC30" s="589"/>
      <c r="BD30" s="590"/>
      <c r="BE30" s="2"/>
      <c r="BF30" s="2"/>
      <c r="BG30" s="2"/>
    </row>
    <row r="31" spans="1:59" ht="7.5" customHeight="1">
      <c r="A31" s="67"/>
      <c r="B31" s="68"/>
      <c r="C31" s="425"/>
      <c r="D31" s="425"/>
      <c r="E31" s="425"/>
      <c r="F31" s="426"/>
      <c r="G31" s="427"/>
      <c r="H31" s="410"/>
      <c r="I31" s="410"/>
      <c r="J31" s="410"/>
      <c r="K31" s="411"/>
      <c r="L31" s="410"/>
      <c r="M31" s="410"/>
      <c r="N31" s="410"/>
      <c r="O31" s="411"/>
      <c r="P31" s="414"/>
      <c r="Q31" s="414"/>
      <c r="R31" s="415"/>
      <c r="S31" s="367"/>
      <c r="T31" s="420"/>
      <c r="U31" s="69"/>
      <c r="V31" s="71"/>
      <c r="W31" s="355"/>
      <c r="X31" s="360"/>
      <c r="Y31" s="360"/>
      <c r="Z31" s="360"/>
      <c r="AA31" s="360"/>
      <c r="AB31" s="360"/>
      <c r="AC31" s="375"/>
      <c r="AD31" s="360"/>
      <c r="AE31" s="360"/>
      <c r="AF31" s="360"/>
      <c r="AG31" s="360"/>
      <c r="AH31" s="355"/>
      <c r="AI31" s="378"/>
      <c r="AJ31" s="360"/>
      <c r="AK31" s="360"/>
      <c r="AL31" s="378"/>
      <c r="AM31" s="358"/>
      <c r="AN31" s="378"/>
      <c r="AO31" s="80"/>
      <c r="AP31" s="87"/>
      <c r="AQ31" s="88"/>
      <c r="AR31" s="89"/>
      <c r="AS31" s="376"/>
      <c r="AT31" s="377"/>
      <c r="AU31" s="377"/>
      <c r="AV31" s="377"/>
      <c r="AW31" s="355"/>
      <c r="AX31" s="362"/>
      <c r="AY31" s="588"/>
      <c r="AZ31" s="589"/>
      <c r="BA31" s="589"/>
      <c r="BB31" s="589"/>
      <c r="BC31" s="589"/>
      <c r="BD31" s="590"/>
      <c r="BE31" s="2"/>
      <c r="BF31" s="2"/>
      <c r="BG31" s="2"/>
    </row>
    <row r="32" spans="1:59" ht="7.5" customHeight="1" thickBot="1">
      <c r="A32" s="67"/>
      <c r="B32" s="68"/>
      <c r="C32" s="476"/>
      <c r="D32" s="476"/>
      <c r="E32" s="476"/>
      <c r="F32" s="477"/>
      <c r="G32" s="497"/>
      <c r="H32" s="493"/>
      <c r="I32" s="493"/>
      <c r="J32" s="493"/>
      <c r="K32" s="494"/>
      <c r="L32" s="493"/>
      <c r="M32" s="493"/>
      <c r="N32" s="493"/>
      <c r="O32" s="494"/>
      <c r="P32" s="495"/>
      <c r="Q32" s="495"/>
      <c r="R32" s="496"/>
      <c r="S32" s="445"/>
      <c r="T32" s="446"/>
      <c r="U32" s="69"/>
      <c r="V32" s="71"/>
      <c r="W32" s="355"/>
      <c r="X32" s="360"/>
      <c r="Y32" s="360"/>
      <c r="Z32" s="360"/>
      <c r="AA32" s="360"/>
      <c r="AB32" s="360"/>
      <c r="AC32" s="375"/>
      <c r="AD32" s="360"/>
      <c r="AE32" s="360"/>
      <c r="AF32" s="360"/>
      <c r="AG32" s="360"/>
      <c r="AH32" s="355"/>
      <c r="AI32" s="378"/>
      <c r="AJ32" s="360"/>
      <c r="AK32" s="360"/>
      <c r="AL32" s="378"/>
      <c r="AM32" s="358"/>
      <c r="AN32" s="378"/>
      <c r="AO32" s="90"/>
      <c r="AP32" s="91"/>
      <c r="AQ32" s="92"/>
      <c r="AR32" s="93"/>
      <c r="AS32" s="377"/>
      <c r="AT32" s="377"/>
      <c r="AU32" s="377"/>
      <c r="AV32" s="377"/>
      <c r="AW32" s="357"/>
      <c r="AX32" s="362"/>
      <c r="AY32" s="589"/>
      <c r="AZ32" s="589"/>
      <c r="BA32" s="589"/>
      <c r="BB32" s="589"/>
      <c r="BC32" s="589"/>
      <c r="BD32" s="590"/>
      <c r="BE32" s="2"/>
      <c r="BF32" s="2"/>
      <c r="BG32" s="2"/>
    </row>
    <row r="33" spans="1:59" ht="7.5" customHeight="1">
      <c r="A33" s="67"/>
      <c r="B33" s="68"/>
      <c r="C33" s="470" t="s">
        <v>20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471">
        <f>SUM(S9:T32)</f>
        <v>0</v>
      </c>
      <c r="T33" s="419"/>
      <c r="U33" s="69"/>
      <c r="V33" s="71"/>
      <c r="W33" s="355"/>
      <c r="X33" s="361"/>
      <c r="Y33" s="361"/>
      <c r="Z33" s="361"/>
      <c r="AA33" s="361"/>
      <c r="AB33" s="361"/>
      <c r="AC33" s="362"/>
      <c r="AD33" s="360"/>
      <c r="AE33" s="360"/>
      <c r="AF33" s="360"/>
      <c r="AG33" s="360"/>
      <c r="AH33" s="355"/>
      <c r="AI33" s="356"/>
      <c r="AJ33" s="360"/>
      <c r="AK33" s="361"/>
      <c r="AL33" s="356"/>
      <c r="AM33" s="358"/>
      <c r="AN33" s="356"/>
      <c r="AO33" s="80"/>
      <c r="AP33" s="87"/>
      <c r="AQ33" s="88"/>
      <c r="AR33" s="89"/>
      <c r="AS33" s="376"/>
      <c r="AT33" s="377"/>
      <c r="AU33" s="377"/>
      <c r="AV33" s="377"/>
      <c r="AW33" s="355"/>
      <c r="AX33" s="362"/>
      <c r="AY33" s="588"/>
      <c r="AZ33" s="589"/>
      <c r="BA33" s="589"/>
      <c r="BB33" s="589"/>
      <c r="BC33" s="589"/>
      <c r="BD33" s="590"/>
      <c r="BE33" s="2"/>
      <c r="BF33" s="2"/>
      <c r="BG33" s="2"/>
    </row>
    <row r="34" spans="1:59" ht="7.5" customHeight="1" thickBot="1">
      <c r="A34" s="67"/>
      <c r="B34" s="68"/>
      <c r="C34" s="470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470"/>
      <c r="T34" s="420"/>
      <c r="U34" s="69"/>
      <c r="V34" s="71"/>
      <c r="W34" s="357"/>
      <c r="X34" s="361"/>
      <c r="Y34" s="361"/>
      <c r="Z34" s="361"/>
      <c r="AA34" s="361"/>
      <c r="AB34" s="361"/>
      <c r="AC34" s="362"/>
      <c r="AD34" s="360"/>
      <c r="AE34" s="360"/>
      <c r="AF34" s="360"/>
      <c r="AG34" s="360"/>
      <c r="AH34" s="357"/>
      <c r="AI34" s="356"/>
      <c r="AJ34" s="361"/>
      <c r="AK34" s="361"/>
      <c r="AL34" s="356"/>
      <c r="AM34" s="359"/>
      <c r="AN34" s="356"/>
      <c r="AO34" s="90"/>
      <c r="AP34" s="91"/>
      <c r="AQ34" s="92"/>
      <c r="AR34" s="93"/>
      <c r="AS34" s="377"/>
      <c r="AT34" s="377"/>
      <c r="AU34" s="377"/>
      <c r="AV34" s="377"/>
      <c r="AW34" s="357"/>
      <c r="AX34" s="362"/>
      <c r="AY34" s="589"/>
      <c r="AZ34" s="589"/>
      <c r="BA34" s="589"/>
      <c r="BB34" s="589"/>
      <c r="BC34" s="589"/>
      <c r="BD34" s="590"/>
      <c r="BE34" s="2"/>
      <c r="BF34" s="2"/>
      <c r="BG34" s="2"/>
    </row>
    <row r="35" spans="1:59" ht="7.5" customHeight="1">
      <c r="A35" s="84"/>
      <c r="B35" s="85"/>
      <c r="C35" s="472" t="s">
        <v>335</v>
      </c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41"/>
      <c r="T35" s="442"/>
      <c r="U35" s="86"/>
      <c r="V35" s="86"/>
      <c r="W35" s="355"/>
      <c r="X35" s="361"/>
      <c r="Y35" s="361"/>
      <c r="Z35" s="361"/>
      <c r="AA35" s="361"/>
      <c r="AB35" s="361"/>
      <c r="AC35" s="362"/>
      <c r="AD35" s="360"/>
      <c r="AE35" s="360"/>
      <c r="AF35" s="360"/>
      <c r="AG35" s="360"/>
      <c r="AH35" s="355"/>
      <c r="AI35" s="356"/>
      <c r="AJ35" s="360"/>
      <c r="AK35" s="361"/>
      <c r="AL35" s="356"/>
      <c r="AM35" s="358"/>
      <c r="AN35" s="356"/>
      <c r="AO35" s="80"/>
      <c r="AP35" s="87"/>
      <c r="AQ35" s="88"/>
      <c r="AR35" s="89"/>
      <c r="AS35" s="363"/>
      <c r="AT35" s="364"/>
      <c r="AU35" s="364"/>
      <c r="AV35" s="364"/>
      <c r="AW35" s="355"/>
      <c r="AX35" s="362"/>
      <c r="AY35" s="588"/>
      <c r="AZ35" s="589"/>
      <c r="BA35" s="589"/>
      <c r="BB35" s="589"/>
      <c r="BC35" s="589"/>
      <c r="BD35" s="590"/>
      <c r="BE35" s="2"/>
      <c r="BF35" s="2"/>
      <c r="BG35" s="2"/>
    </row>
    <row r="36" spans="1:59" ht="7.5" customHeight="1" thickBot="1">
      <c r="A36" s="84"/>
      <c r="B36" s="85"/>
      <c r="C36" s="474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43"/>
      <c r="T36" s="444"/>
      <c r="U36" s="86"/>
      <c r="V36" s="86"/>
      <c r="W36" s="357"/>
      <c r="X36" s="361"/>
      <c r="Y36" s="361"/>
      <c r="Z36" s="361"/>
      <c r="AA36" s="361"/>
      <c r="AB36" s="361"/>
      <c r="AC36" s="362"/>
      <c r="AD36" s="360"/>
      <c r="AE36" s="360"/>
      <c r="AF36" s="360"/>
      <c r="AG36" s="360"/>
      <c r="AH36" s="357"/>
      <c r="AI36" s="356"/>
      <c r="AJ36" s="361"/>
      <c r="AK36" s="361"/>
      <c r="AL36" s="356"/>
      <c r="AM36" s="359"/>
      <c r="AN36" s="356"/>
      <c r="AO36" s="90"/>
      <c r="AP36" s="91"/>
      <c r="AQ36" s="92"/>
      <c r="AR36" s="93"/>
      <c r="AS36" s="364"/>
      <c r="AT36" s="364"/>
      <c r="AU36" s="364"/>
      <c r="AV36" s="364"/>
      <c r="AW36" s="357"/>
      <c r="AX36" s="362"/>
      <c r="AY36" s="589"/>
      <c r="AZ36" s="589"/>
      <c r="BA36" s="589"/>
      <c r="BB36" s="589"/>
      <c r="BC36" s="589"/>
      <c r="BD36" s="590"/>
      <c r="BE36" s="2"/>
      <c r="BF36" s="2"/>
      <c r="BG36" s="2"/>
    </row>
    <row r="37" spans="1:59" ht="7.5" customHeight="1">
      <c r="A37" s="67"/>
      <c r="B37" s="68"/>
      <c r="C37" s="435" t="s">
        <v>21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7"/>
      <c r="S37" s="367">
        <f>S33+S35</f>
        <v>0</v>
      </c>
      <c r="T37" s="420"/>
      <c r="U37" s="69"/>
      <c r="V37" s="71"/>
      <c r="W37" s="355"/>
      <c r="X37" s="361"/>
      <c r="Y37" s="361"/>
      <c r="Z37" s="361"/>
      <c r="AA37" s="361"/>
      <c r="AB37" s="361"/>
      <c r="AC37" s="362"/>
      <c r="AD37" s="360"/>
      <c r="AE37" s="360"/>
      <c r="AF37" s="360"/>
      <c r="AG37" s="360"/>
      <c r="AH37" s="355"/>
      <c r="AI37" s="356"/>
      <c r="AJ37" s="360"/>
      <c r="AK37" s="361"/>
      <c r="AL37" s="356"/>
      <c r="AM37" s="358"/>
      <c r="AN37" s="356"/>
      <c r="AO37" s="80"/>
      <c r="AP37" s="87"/>
      <c r="AQ37" s="88"/>
      <c r="AR37" s="89"/>
      <c r="AS37" s="363"/>
      <c r="AT37" s="364"/>
      <c r="AU37" s="364"/>
      <c r="AV37" s="364"/>
      <c r="AW37" s="355"/>
      <c r="AX37" s="362"/>
      <c r="AY37" s="588"/>
      <c r="AZ37" s="589"/>
      <c r="BA37" s="589"/>
      <c r="BB37" s="589"/>
      <c r="BC37" s="589"/>
      <c r="BD37" s="590"/>
      <c r="BE37" s="2"/>
      <c r="BF37" s="2"/>
      <c r="BG37" s="2"/>
    </row>
    <row r="38" spans="1:59" ht="7.5" customHeight="1">
      <c r="A38" s="67"/>
      <c r="B38" s="68"/>
      <c r="C38" s="438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40"/>
      <c r="S38" s="445"/>
      <c r="T38" s="446"/>
      <c r="U38" s="69"/>
      <c r="V38" s="71"/>
      <c r="W38" s="357"/>
      <c r="X38" s="361"/>
      <c r="Y38" s="361"/>
      <c r="Z38" s="361"/>
      <c r="AA38" s="361"/>
      <c r="AB38" s="361"/>
      <c r="AC38" s="362"/>
      <c r="AD38" s="360"/>
      <c r="AE38" s="360"/>
      <c r="AF38" s="360"/>
      <c r="AG38" s="360"/>
      <c r="AH38" s="357"/>
      <c r="AI38" s="356"/>
      <c r="AJ38" s="361"/>
      <c r="AK38" s="361"/>
      <c r="AL38" s="356"/>
      <c r="AM38" s="359"/>
      <c r="AN38" s="356"/>
      <c r="AO38" s="90"/>
      <c r="AP38" s="91"/>
      <c r="AQ38" s="92"/>
      <c r="AR38" s="93"/>
      <c r="AS38" s="364"/>
      <c r="AT38" s="364"/>
      <c r="AU38" s="364"/>
      <c r="AV38" s="364"/>
      <c r="AW38" s="357"/>
      <c r="AX38" s="362"/>
      <c r="AY38" s="589"/>
      <c r="AZ38" s="589"/>
      <c r="BA38" s="589"/>
      <c r="BB38" s="589"/>
      <c r="BC38" s="589"/>
      <c r="BD38" s="590"/>
      <c r="BE38" s="2"/>
      <c r="BF38" s="2"/>
      <c r="BG38" s="2"/>
    </row>
    <row r="39" spans="1:59" ht="7.5" customHeight="1">
      <c r="A39" s="67"/>
      <c r="B39" s="68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69"/>
      <c r="V39" s="71"/>
      <c r="W39" s="355"/>
      <c r="X39" s="361"/>
      <c r="Y39" s="361"/>
      <c r="Z39" s="361"/>
      <c r="AA39" s="361"/>
      <c r="AB39" s="361"/>
      <c r="AC39" s="362"/>
      <c r="AD39" s="360"/>
      <c r="AE39" s="360"/>
      <c r="AF39" s="360"/>
      <c r="AG39" s="360"/>
      <c r="AH39" s="355"/>
      <c r="AI39" s="356"/>
      <c r="AJ39" s="360"/>
      <c r="AK39" s="361"/>
      <c r="AL39" s="356"/>
      <c r="AM39" s="358"/>
      <c r="AN39" s="356"/>
      <c r="AO39" s="80"/>
      <c r="AP39" s="87"/>
      <c r="AQ39" s="88"/>
      <c r="AR39" s="89"/>
      <c r="AS39" s="363"/>
      <c r="AT39" s="364"/>
      <c r="AU39" s="364"/>
      <c r="AV39" s="364"/>
      <c r="AW39" s="355"/>
      <c r="AX39" s="362"/>
      <c r="AY39" s="588"/>
      <c r="AZ39" s="589"/>
      <c r="BA39" s="589"/>
      <c r="BB39" s="589"/>
      <c r="BC39" s="589"/>
      <c r="BD39" s="590"/>
      <c r="BE39" s="2"/>
      <c r="BF39" s="2"/>
      <c r="BG39" s="2"/>
    </row>
    <row r="40" spans="1:59" ht="7.5" customHeight="1">
      <c r="A40" s="67"/>
      <c r="B40" s="68"/>
      <c r="C40" s="94"/>
      <c r="D40" s="458"/>
      <c r="E40" s="458"/>
      <c r="F40" s="458"/>
      <c r="G40" s="458"/>
      <c r="H40" s="458"/>
      <c r="I40" s="458"/>
      <c r="J40" s="459" t="s">
        <v>22</v>
      </c>
      <c r="K40" s="459"/>
      <c r="L40" s="459"/>
      <c r="M40" s="403" t="s">
        <v>23</v>
      </c>
      <c r="N40" s="403"/>
      <c r="O40" s="403"/>
      <c r="P40" s="403" t="s">
        <v>24</v>
      </c>
      <c r="Q40" s="403"/>
      <c r="R40" s="403"/>
      <c r="S40" s="403"/>
      <c r="T40" s="94"/>
      <c r="U40" s="69"/>
      <c r="V40" s="71"/>
      <c r="W40" s="357"/>
      <c r="X40" s="361"/>
      <c r="Y40" s="361"/>
      <c r="Z40" s="361"/>
      <c r="AA40" s="361"/>
      <c r="AB40" s="361"/>
      <c r="AC40" s="362"/>
      <c r="AD40" s="360"/>
      <c r="AE40" s="360"/>
      <c r="AF40" s="360"/>
      <c r="AG40" s="360"/>
      <c r="AH40" s="357"/>
      <c r="AI40" s="356"/>
      <c r="AJ40" s="361"/>
      <c r="AK40" s="361"/>
      <c r="AL40" s="356"/>
      <c r="AM40" s="359"/>
      <c r="AN40" s="356"/>
      <c r="AO40" s="90"/>
      <c r="AP40" s="91"/>
      <c r="AQ40" s="92"/>
      <c r="AR40" s="93"/>
      <c r="AS40" s="364"/>
      <c r="AT40" s="364"/>
      <c r="AU40" s="364"/>
      <c r="AV40" s="364"/>
      <c r="AW40" s="357"/>
      <c r="AX40" s="362"/>
      <c r="AY40" s="589"/>
      <c r="AZ40" s="589"/>
      <c r="BA40" s="589"/>
      <c r="BB40" s="589"/>
      <c r="BC40" s="589"/>
      <c r="BD40" s="590"/>
      <c r="BE40" s="2"/>
      <c r="BF40" s="2"/>
      <c r="BG40" s="2"/>
    </row>
    <row r="41" spans="1:59" ht="7.5" customHeight="1">
      <c r="A41" s="67"/>
      <c r="B41" s="68"/>
      <c r="C41" s="94"/>
      <c r="D41" s="458"/>
      <c r="E41" s="458"/>
      <c r="F41" s="458"/>
      <c r="G41" s="458"/>
      <c r="H41" s="458"/>
      <c r="I41" s="458"/>
      <c r="J41" s="459"/>
      <c r="K41" s="459"/>
      <c r="L41" s="459"/>
      <c r="M41" s="403"/>
      <c r="N41" s="403"/>
      <c r="O41" s="403"/>
      <c r="P41" s="403"/>
      <c r="Q41" s="403"/>
      <c r="R41" s="403"/>
      <c r="S41" s="403"/>
      <c r="T41" s="94"/>
      <c r="U41" s="69"/>
      <c r="V41" s="71"/>
      <c r="W41" s="355"/>
      <c r="X41" s="361"/>
      <c r="Y41" s="361"/>
      <c r="Z41" s="361"/>
      <c r="AA41" s="361"/>
      <c r="AB41" s="361"/>
      <c r="AC41" s="362"/>
      <c r="AD41" s="360"/>
      <c r="AE41" s="360"/>
      <c r="AF41" s="360"/>
      <c r="AG41" s="360"/>
      <c r="AH41" s="368"/>
      <c r="AI41" s="356"/>
      <c r="AJ41" s="360"/>
      <c r="AK41" s="361"/>
      <c r="AL41" s="356"/>
      <c r="AM41" s="498"/>
      <c r="AN41" s="356"/>
      <c r="AO41" s="80"/>
      <c r="AP41" s="87"/>
      <c r="AQ41" s="88"/>
      <c r="AR41" s="89"/>
      <c r="AS41" s="363"/>
      <c r="AT41" s="364"/>
      <c r="AU41" s="364"/>
      <c r="AV41" s="364"/>
      <c r="AW41" s="355"/>
      <c r="AX41" s="362"/>
      <c r="AY41" s="588"/>
      <c r="AZ41" s="589"/>
      <c r="BA41" s="589"/>
      <c r="BB41" s="589"/>
      <c r="BC41" s="589"/>
      <c r="BD41" s="590"/>
      <c r="BE41" s="2"/>
      <c r="BF41" s="2"/>
      <c r="BG41" s="2"/>
    </row>
    <row r="42" spans="1:59" ht="7.5" customHeight="1">
      <c r="A42" s="67"/>
      <c r="B42" s="68"/>
      <c r="C42" s="94"/>
      <c r="D42" s="458"/>
      <c r="E42" s="458"/>
      <c r="F42" s="458"/>
      <c r="G42" s="458"/>
      <c r="H42" s="458"/>
      <c r="I42" s="458"/>
      <c r="J42" s="459"/>
      <c r="K42" s="459"/>
      <c r="L42" s="459"/>
      <c r="M42" s="403"/>
      <c r="N42" s="403"/>
      <c r="O42" s="403"/>
      <c r="P42" s="403"/>
      <c r="Q42" s="403"/>
      <c r="R42" s="403"/>
      <c r="S42" s="403"/>
      <c r="T42" s="94"/>
      <c r="U42" s="69"/>
      <c r="V42" s="71"/>
      <c r="W42" s="357"/>
      <c r="X42" s="361"/>
      <c r="Y42" s="361"/>
      <c r="Z42" s="361"/>
      <c r="AA42" s="361"/>
      <c r="AB42" s="361"/>
      <c r="AC42" s="362"/>
      <c r="AD42" s="360"/>
      <c r="AE42" s="360"/>
      <c r="AF42" s="360"/>
      <c r="AG42" s="360"/>
      <c r="AH42" s="357"/>
      <c r="AI42" s="356"/>
      <c r="AJ42" s="361"/>
      <c r="AK42" s="361"/>
      <c r="AL42" s="356"/>
      <c r="AM42" s="359"/>
      <c r="AN42" s="356"/>
      <c r="AO42" s="90"/>
      <c r="AP42" s="91"/>
      <c r="AQ42" s="92"/>
      <c r="AR42" s="93"/>
      <c r="AS42" s="364"/>
      <c r="AT42" s="364"/>
      <c r="AU42" s="364"/>
      <c r="AV42" s="364"/>
      <c r="AW42" s="357"/>
      <c r="AX42" s="362"/>
      <c r="AY42" s="589"/>
      <c r="AZ42" s="589"/>
      <c r="BA42" s="589"/>
      <c r="BB42" s="589"/>
      <c r="BC42" s="589"/>
      <c r="BD42" s="590"/>
      <c r="BE42" s="2"/>
      <c r="BF42" s="2"/>
      <c r="BG42" s="2"/>
    </row>
    <row r="43" spans="1:59" ht="7.5" customHeight="1">
      <c r="A43" s="67"/>
      <c r="B43" s="68"/>
      <c r="C43" s="94"/>
      <c r="D43" s="457" t="s">
        <v>25</v>
      </c>
      <c r="E43" s="457"/>
      <c r="F43" s="457"/>
      <c r="G43" s="457"/>
      <c r="H43" s="457"/>
      <c r="I43" s="457"/>
      <c r="J43" s="460">
        <f>IF(S37&gt;=50,50,S37)</f>
        <v>0</v>
      </c>
      <c r="K43" s="461"/>
      <c r="L43" s="462"/>
      <c r="M43" s="469">
        <v>0.8</v>
      </c>
      <c r="N43" s="447"/>
      <c r="O43" s="447"/>
      <c r="P43" s="448">
        <f>ROUND(J43*M43,3)</f>
        <v>0</v>
      </c>
      <c r="Q43" s="449"/>
      <c r="R43" s="449"/>
      <c r="S43" s="450"/>
      <c r="T43" s="94"/>
      <c r="U43" s="69"/>
      <c r="V43" s="71"/>
      <c r="W43" s="355"/>
      <c r="X43" s="361"/>
      <c r="Y43" s="361"/>
      <c r="Z43" s="361"/>
      <c r="AA43" s="361"/>
      <c r="AB43" s="361"/>
      <c r="AC43" s="362"/>
      <c r="AD43" s="360"/>
      <c r="AE43" s="360"/>
      <c r="AF43" s="360"/>
      <c r="AG43" s="360"/>
      <c r="AH43" s="355"/>
      <c r="AI43" s="356"/>
      <c r="AJ43" s="360"/>
      <c r="AK43" s="361"/>
      <c r="AL43" s="356"/>
      <c r="AM43" s="358"/>
      <c r="AN43" s="356"/>
      <c r="AO43" s="80"/>
      <c r="AP43" s="87"/>
      <c r="AQ43" s="88"/>
      <c r="AR43" s="89"/>
      <c r="AS43" s="363"/>
      <c r="AT43" s="364"/>
      <c r="AU43" s="364"/>
      <c r="AV43" s="364"/>
      <c r="AW43" s="355"/>
      <c r="AX43" s="362"/>
      <c r="AY43" s="588"/>
      <c r="AZ43" s="589"/>
      <c r="BA43" s="589"/>
      <c r="BB43" s="589"/>
      <c r="BC43" s="589"/>
      <c r="BD43" s="590"/>
      <c r="BE43" s="2"/>
      <c r="BF43" s="2"/>
      <c r="BG43" s="2"/>
    </row>
    <row r="44" spans="1:59" ht="7.5" customHeight="1">
      <c r="A44" s="67"/>
      <c r="B44" s="68"/>
      <c r="C44" s="94"/>
      <c r="D44" s="457"/>
      <c r="E44" s="457"/>
      <c r="F44" s="457"/>
      <c r="G44" s="457"/>
      <c r="H44" s="457"/>
      <c r="I44" s="457"/>
      <c r="J44" s="463"/>
      <c r="K44" s="464"/>
      <c r="L44" s="465"/>
      <c r="M44" s="447"/>
      <c r="N44" s="447"/>
      <c r="O44" s="447"/>
      <c r="P44" s="451"/>
      <c r="Q44" s="452"/>
      <c r="R44" s="452"/>
      <c r="S44" s="453"/>
      <c r="T44" s="94"/>
      <c r="U44" s="69"/>
      <c r="V44" s="71"/>
      <c r="W44" s="357"/>
      <c r="X44" s="361"/>
      <c r="Y44" s="361"/>
      <c r="Z44" s="361"/>
      <c r="AA44" s="361"/>
      <c r="AB44" s="361"/>
      <c r="AC44" s="362"/>
      <c r="AD44" s="360"/>
      <c r="AE44" s="360"/>
      <c r="AF44" s="360"/>
      <c r="AG44" s="360"/>
      <c r="AH44" s="357"/>
      <c r="AI44" s="356"/>
      <c r="AJ44" s="361"/>
      <c r="AK44" s="361"/>
      <c r="AL44" s="356"/>
      <c r="AM44" s="359"/>
      <c r="AN44" s="356"/>
      <c r="AO44" s="90"/>
      <c r="AP44" s="91"/>
      <c r="AQ44" s="92"/>
      <c r="AR44" s="93"/>
      <c r="AS44" s="364"/>
      <c r="AT44" s="364"/>
      <c r="AU44" s="364"/>
      <c r="AV44" s="364"/>
      <c r="AW44" s="357"/>
      <c r="AX44" s="362"/>
      <c r="AY44" s="589"/>
      <c r="AZ44" s="589"/>
      <c r="BA44" s="589"/>
      <c r="BB44" s="589"/>
      <c r="BC44" s="589"/>
      <c r="BD44" s="590"/>
      <c r="BE44" s="2"/>
      <c r="BF44" s="2"/>
      <c r="BG44" s="2"/>
    </row>
    <row r="45" spans="1:59" ht="7.5" customHeight="1">
      <c r="A45" s="67"/>
      <c r="B45" s="68"/>
      <c r="C45" s="94"/>
      <c r="D45" s="457"/>
      <c r="E45" s="457"/>
      <c r="F45" s="457"/>
      <c r="G45" s="457"/>
      <c r="H45" s="457"/>
      <c r="I45" s="457"/>
      <c r="J45" s="466"/>
      <c r="K45" s="467"/>
      <c r="L45" s="468"/>
      <c r="M45" s="447"/>
      <c r="N45" s="447"/>
      <c r="O45" s="447"/>
      <c r="P45" s="454"/>
      <c r="Q45" s="455"/>
      <c r="R45" s="455"/>
      <c r="S45" s="456"/>
      <c r="T45" s="94"/>
      <c r="U45" s="69"/>
      <c r="V45" s="71"/>
      <c r="W45" s="355"/>
      <c r="X45" s="361"/>
      <c r="Y45" s="361"/>
      <c r="Z45" s="361"/>
      <c r="AA45" s="361"/>
      <c r="AB45" s="361"/>
      <c r="AC45" s="362"/>
      <c r="AD45" s="360"/>
      <c r="AE45" s="360"/>
      <c r="AF45" s="360"/>
      <c r="AG45" s="360"/>
      <c r="AH45" s="355"/>
      <c r="AI45" s="356"/>
      <c r="AJ45" s="360"/>
      <c r="AK45" s="361"/>
      <c r="AL45" s="356"/>
      <c r="AM45" s="358"/>
      <c r="AN45" s="356"/>
      <c r="AO45" s="80"/>
      <c r="AP45" s="87"/>
      <c r="AQ45" s="88"/>
      <c r="AR45" s="89"/>
      <c r="AS45" s="363"/>
      <c r="AT45" s="364"/>
      <c r="AU45" s="364"/>
      <c r="AV45" s="364"/>
      <c r="AW45" s="355"/>
      <c r="AX45" s="362"/>
      <c r="AY45" s="588"/>
      <c r="AZ45" s="589"/>
      <c r="BA45" s="589"/>
      <c r="BB45" s="589"/>
      <c r="BC45" s="589"/>
      <c r="BD45" s="590"/>
      <c r="BE45" s="2"/>
      <c r="BF45" s="2"/>
      <c r="BG45" s="2"/>
    </row>
    <row r="46" spans="1:59" ht="7.5" customHeight="1">
      <c r="A46" s="67"/>
      <c r="B46" s="68"/>
      <c r="C46" s="94"/>
      <c r="D46" s="459" t="s">
        <v>26</v>
      </c>
      <c r="E46" s="459"/>
      <c r="F46" s="459"/>
      <c r="G46" s="459"/>
      <c r="H46" s="459"/>
      <c r="I46" s="459"/>
      <c r="J46" s="460">
        <f>IF(50&gt;S37,0,IF(S37&gt;=100,50,S37-50))</f>
        <v>0</v>
      </c>
      <c r="K46" s="461"/>
      <c r="L46" s="462"/>
      <c r="M46" s="447">
        <v>0.7</v>
      </c>
      <c r="N46" s="447"/>
      <c r="O46" s="447"/>
      <c r="P46" s="448">
        <f>ROUND(J46*M46,3)</f>
        <v>0</v>
      </c>
      <c r="Q46" s="449"/>
      <c r="R46" s="449"/>
      <c r="S46" s="450"/>
      <c r="T46" s="94"/>
      <c r="U46" s="69"/>
      <c r="V46" s="71"/>
      <c r="W46" s="357"/>
      <c r="X46" s="361"/>
      <c r="Y46" s="361"/>
      <c r="Z46" s="361"/>
      <c r="AA46" s="361"/>
      <c r="AB46" s="361"/>
      <c r="AC46" s="362"/>
      <c r="AD46" s="360"/>
      <c r="AE46" s="360"/>
      <c r="AF46" s="360"/>
      <c r="AG46" s="360"/>
      <c r="AH46" s="357"/>
      <c r="AI46" s="356"/>
      <c r="AJ46" s="361"/>
      <c r="AK46" s="361"/>
      <c r="AL46" s="356"/>
      <c r="AM46" s="359"/>
      <c r="AN46" s="356"/>
      <c r="AO46" s="90"/>
      <c r="AP46" s="91"/>
      <c r="AQ46" s="92"/>
      <c r="AR46" s="93"/>
      <c r="AS46" s="364"/>
      <c r="AT46" s="364"/>
      <c r="AU46" s="364"/>
      <c r="AV46" s="364"/>
      <c r="AW46" s="357"/>
      <c r="AX46" s="362"/>
      <c r="AY46" s="589"/>
      <c r="AZ46" s="589"/>
      <c r="BA46" s="589"/>
      <c r="BB46" s="589"/>
      <c r="BC46" s="589"/>
      <c r="BD46" s="590"/>
      <c r="BE46" s="2"/>
      <c r="BF46" s="2"/>
      <c r="BG46" s="2"/>
    </row>
    <row r="47" spans="1:59" ht="7.5" customHeight="1">
      <c r="A47" s="67"/>
      <c r="B47" s="68"/>
      <c r="C47" s="94"/>
      <c r="D47" s="459"/>
      <c r="E47" s="459"/>
      <c r="F47" s="459"/>
      <c r="G47" s="459"/>
      <c r="H47" s="459"/>
      <c r="I47" s="459"/>
      <c r="J47" s="463"/>
      <c r="K47" s="464"/>
      <c r="L47" s="465"/>
      <c r="M47" s="447"/>
      <c r="N47" s="447"/>
      <c r="O47" s="447"/>
      <c r="P47" s="451"/>
      <c r="Q47" s="452"/>
      <c r="R47" s="452"/>
      <c r="S47" s="453"/>
      <c r="T47" s="94"/>
      <c r="U47" s="69"/>
      <c r="V47" s="71"/>
      <c r="W47" s="355"/>
      <c r="X47" s="360"/>
      <c r="Y47" s="360"/>
      <c r="Z47" s="360"/>
      <c r="AA47" s="360"/>
      <c r="AB47" s="360"/>
      <c r="AC47" s="375"/>
      <c r="AD47" s="360"/>
      <c r="AE47" s="360"/>
      <c r="AF47" s="360"/>
      <c r="AG47" s="360"/>
      <c r="AH47" s="355"/>
      <c r="AI47" s="356"/>
      <c r="AJ47" s="360"/>
      <c r="AK47" s="361"/>
      <c r="AL47" s="356"/>
      <c r="AM47" s="358"/>
      <c r="AN47" s="356"/>
      <c r="AO47" s="80"/>
      <c r="AP47" s="87"/>
      <c r="AQ47" s="88"/>
      <c r="AR47" s="89"/>
      <c r="AS47" s="363"/>
      <c r="AT47" s="364"/>
      <c r="AU47" s="364"/>
      <c r="AV47" s="364"/>
      <c r="AW47" s="355"/>
      <c r="AX47" s="362"/>
      <c r="AY47" s="588"/>
      <c r="AZ47" s="589"/>
      <c r="BA47" s="589"/>
      <c r="BB47" s="589"/>
      <c r="BC47" s="589"/>
      <c r="BD47" s="590"/>
      <c r="BE47" s="2"/>
      <c r="BF47" s="2"/>
      <c r="BG47" s="2"/>
    </row>
    <row r="48" spans="1:59" ht="7.5" customHeight="1">
      <c r="A48" s="67"/>
      <c r="B48" s="68"/>
      <c r="C48" s="94"/>
      <c r="D48" s="459"/>
      <c r="E48" s="459"/>
      <c r="F48" s="459"/>
      <c r="G48" s="459"/>
      <c r="H48" s="459"/>
      <c r="I48" s="459"/>
      <c r="J48" s="466"/>
      <c r="K48" s="467"/>
      <c r="L48" s="468"/>
      <c r="M48" s="447"/>
      <c r="N48" s="447"/>
      <c r="O48" s="447"/>
      <c r="P48" s="454"/>
      <c r="Q48" s="455"/>
      <c r="R48" s="455"/>
      <c r="S48" s="456"/>
      <c r="T48" s="94"/>
      <c r="U48" s="69"/>
      <c r="V48" s="71"/>
      <c r="W48" s="355"/>
      <c r="X48" s="360"/>
      <c r="Y48" s="360"/>
      <c r="Z48" s="360"/>
      <c r="AA48" s="360"/>
      <c r="AB48" s="360"/>
      <c r="AC48" s="375"/>
      <c r="AD48" s="360"/>
      <c r="AE48" s="360"/>
      <c r="AF48" s="360"/>
      <c r="AG48" s="360"/>
      <c r="AH48" s="357"/>
      <c r="AI48" s="356"/>
      <c r="AJ48" s="361"/>
      <c r="AK48" s="361"/>
      <c r="AL48" s="356"/>
      <c r="AM48" s="359"/>
      <c r="AN48" s="356"/>
      <c r="AO48" s="90"/>
      <c r="AP48" s="91"/>
      <c r="AQ48" s="92"/>
      <c r="AR48" s="93"/>
      <c r="AS48" s="364"/>
      <c r="AT48" s="364"/>
      <c r="AU48" s="364"/>
      <c r="AV48" s="364"/>
      <c r="AW48" s="357"/>
      <c r="AX48" s="362"/>
      <c r="AY48" s="589"/>
      <c r="AZ48" s="589"/>
      <c r="BA48" s="589"/>
      <c r="BB48" s="589"/>
      <c r="BC48" s="589"/>
      <c r="BD48" s="590"/>
      <c r="BE48" s="2"/>
      <c r="BF48" s="2"/>
      <c r="BG48" s="2"/>
    </row>
    <row r="49" spans="1:59" ht="7.5" customHeight="1">
      <c r="A49" s="67"/>
      <c r="B49" s="68"/>
      <c r="C49" s="94"/>
      <c r="D49" s="459" t="s">
        <v>27</v>
      </c>
      <c r="E49" s="459"/>
      <c r="F49" s="459"/>
      <c r="G49" s="459"/>
      <c r="H49" s="459"/>
      <c r="I49" s="459"/>
      <c r="J49" s="460">
        <f>IF(S37&lt;100,0,IF(S37&gt;=300,200,S37-100))</f>
        <v>0</v>
      </c>
      <c r="K49" s="461"/>
      <c r="L49" s="462"/>
      <c r="M49" s="469">
        <v>0.6</v>
      </c>
      <c r="N49" s="447"/>
      <c r="O49" s="447"/>
      <c r="P49" s="448">
        <f>ROUND(J49*M49,3)</f>
        <v>0</v>
      </c>
      <c r="Q49" s="449"/>
      <c r="R49" s="449"/>
      <c r="S49" s="450"/>
      <c r="T49" s="94"/>
      <c r="U49" s="69"/>
      <c r="V49" s="71"/>
      <c r="W49" s="355"/>
      <c r="X49" s="360"/>
      <c r="Y49" s="360"/>
      <c r="Z49" s="360"/>
      <c r="AA49" s="360"/>
      <c r="AB49" s="360"/>
      <c r="AC49" s="375"/>
      <c r="AD49" s="360"/>
      <c r="AE49" s="360"/>
      <c r="AF49" s="360"/>
      <c r="AG49" s="360"/>
      <c r="AH49" s="355"/>
      <c r="AI49" s="356"/>
      <c r="AJ49" s="360"/>
      <c r="AK49" s="361"/>
      <c r="AL49" s="356"/>
      <c r="AM49" s="358"/>
      <c r="AN49" s="356"/>
      <c r="AO49" s="80"/>
      <c r="AP49" s="87"/>
      <c r="AQ49" s="88"/>
      <c r="AR49" s="89"/>
      <c r="AS49" s="363"/>
      <c r="AT49" s="364"/>
      <c r="AU49" s="364"/>
      <c r="AV49" s="364"/>
      <c r="AW49" s="355"/>
      <c r="AX49" s="362"/>
      <c r="AY49" s="588"/>
      <c r="AZ49" s="589"/>
      <c r="BA49" s="589"/>
      <c r="BB49" s="589"/>
      <c r="BC49" s="589"/>
      <c r="BD49" s="590"/>
      <c r="BE49" s="2"/>
      <c r="BF49" s="2"/>
      <c r="BG49" s="2"/>
    </row>
    <row r="50" spans="1:59" ht="7.5" customHeight="1">
      <c r="A50" s="67"/>
      <c r="B50" s="68"/>
      <c r="C50" s="94"/>
      <c r="D50" s="459"/>
      <c r="E50" s="459"/>
      <c r="F50" s="459"/>
      <c r="G50" s="459"/>
      <c r="H50" s="459"/>
      <c r="I50" s="459"/>
      <c r="J50" s="463"/>
      <c r="K50" s="464"/>
      <c r="L50" s="465"/>
      <c r="M50" s="447"/>
      <c r="N50" s="447"/>
      <c r="O50" s="447"/>
      <c r="P50" s="451"/>
      <c r="Q50" s="452"/>
      <c r="R50" s="452"/>
      <c r="S50" s="453"/>
      <c r="T50" s="94"/>
      <c r="U50" s="69"/>
      <c r="V50" s="71"/>
      <c r="W50" s="355"/>
      <c r="X50" s="360"/>
      <c r="Y50" s="360"/>
      <c r="Z50" s="360"/>
      <c r="AA50" s="360"/>
      <c r="AB50" s="360"/>
      <c r="AC50" s="375"/>
      <c r="AD50" s="360"/>
      <c r="AE50" s="360"/>
      <c r="AF50" s="360"/>
      <c r="AG50" s="360"/>
      <c r="AH50" s="357"/>
      <c r="AI50" s="356"/>
      <c r="AJ50" s="361"/>
      <c r="AK50" s="361"/>
      <c r="AL50" s="356"/>
      <c r="AM50" s="359"/>
      <c r="AN50" s="356"/>
      <c r="AO50" s="90"/>
      <c r="AP50" s="91"/>
      <c r="AQ50" s="92"/>
      <c r="AR50" s="93"/>
      <c r="AS50" s="364"/>
      <c r="AT50" s="364"/>
      <c r="AU50" s="364"/>
      <c r="AV50" s="364"/>
      <c r="AW50" s="357"/>
      <c r="AX50" s="362"/>
      <c r="AY50" s="589"/>
      <c r="AZ50" s="589"/>
      <c r="BA50" s="589"/>
      <c r="BB50" s="589"/>
      <c r="BC50" s="589"/>
      <c r="BD50" s="590"/>
      <c r="BE50" s="2"/>
      <c r="BF50" s="2"/>
      <c r="BG50" s="2"/>
    </row>
    <row r="51" spans="1:59" ht="7.5" customHeight="1">
      <c r="A51" s="67"/>
      <c r="B51" s="68"/>
      <c r="C51" s="94"/>
      <c r="D51" s="459"/>
      <c r="E51" s="459"/>
      <c r="F51" s="459"/>
      <c r="G51" s="459"/>
      <c r="H51" s="459"/>
      <c r="I51" s="459"/>
      <c r="J51" s="466"/>
      <c r="K51" s="467"/>
      <c r="L51" s="468"/>
      <c r="M51" s="447"/>
      <c r="N51" s="447"/>
      <c r="O51" s="447"/>
      <c r="P51" s="454"/>
      <c r="Q51" s="455"/>
      <c r="R51" s="455"/>
      <c r="S51" s="456"/>
      <c r="T51" s="94"/>
      <c r="U51" s="69"/>
      <c r="V51" s="71"/>
      <c r="W51" s="355"/>
      <c r="X51" s="360"/>
      <c r="Y51" s="360"/>
      <c r="Z51" s="360"/>
      <c r="AA51" s="360"/>
      <c r="AB51" s="360"/>
      <c r="AC51" s="375"/>
      <c r="AD51" s="360"/>
      <c r="AE51" s="360"/>
      <c r="AF51" s="360"/>
      <c r="AG51" s="360"/>
      <c r="AH51" s="355"/>
      <c r="AI51" s="356"/>
      <c r="AJ51" s="360"/>
      <c r="AK51" s="361"/>
      <c r="AL51" s="356"/>
      <c r="AM51" s="358"/>
      <c r="AN51" s="356"/>
      <c r="AO51" s="80"/>
      <c r="AP51" s="87"/>
      <c r="AQ51" s="88"/>
      <c r="AR51" s="89"/>
      <c r="AS51" s="363"/>
      <c r="AT51" s="364"/>
      <c r="AU51" s="364"/>
      <c r="AV51" s="364"/>
      <c r="AW51" s="355"/>
      <c r="AX51" s="362"/>
      <c r="AY51" s="588"/>
      <c r="AZ51" s="589"/>
      <c r="BA51" s="589"/>
      <c r="BB51" s="589"/>
      <c r="BC51" s="589"/>
      <c r="BD51" s="590"/>
      <c r="BE51" s="2"/>
      <c r="BF51" s="2"/>
      <c r="BG51" s="2"/>
    </row>
    <row r="52" spans="1:59" ht="7.5" customHeight="1">
      <c r="A52" s="67"/>
      <c r="B52" s="68"/>
      <c r="C52" s="94"/>
      <c r="D52" s="459" t="s">
        <v>28</v>
      </c>
      <c r="E52" s="459"/>
      <c r="F52" s="459"/>
      <c r="G52" s="459"/>
      <c r="H52" s="459"/>
      <c r="I52" s="459"/>
      <c r="J52" s="460">
        <f>IF(S37&lt;300,0,IF(S37&gt;=600,300,S37-300))</f>
        <v>0</v>
      </c>
      <c r="K52" s="461"/>
      <c r="L52" s="462"/>
      <c r="M52" s="447">
        <v>0.5</v>
      </c>
      <c r="N52" s="447"/>
      <c r="O52" s="447"/>
      <c r="P52" s="448">
        <f>ROUND(J52*M52,3)</f>
        <v>0</v>
      </c>
      <c r="Q52" s="449"/>
      <c r="R52" s="449"/>
      <c r="S52" s="450"/>
      <c r="T52" s="94"/>
      <c r="U52" s="69"/>
      <c r="V52" s="71"/>
      <c r="W52" s="355"/>
      <c r="X52" s="360"/>
      <c r="Y52" s="360"/>
      <c r="Z52" s="360"/>
      <c r="AA52" s="360"/>
      <c r="AB52" s="360"/>
      <c r="AC52" s="375"/>
      <c r="AD52" s="360"/>
      <c r="AE52" s="360"/>
      <c r="AF52" s="360"/>
      <c r="AG52" s="360"/>
      <c r="AH52" s="357"/>
      <c r="AI52" s="356"/>
      <c r="AJ52" s="361"/>
      <c r="AK52" s="361"/>
      <c r="AL52" s="356"/>
      <c r="AM52" s="359"/>
      <c r="AN52" s="356"/>
      <c r="AO52" s="90"/>
      <c r="AP52" s="91"/>
      <c r="AQ52" s="92"/>
      <c r="AR52" s="93"/>
      <c r="AS52" s="364"/>
      <c r="AT52" s="364"/>
      <c r="AU52" s="364"/>
      <c r="AV52" s="364"/>
      <c r="AW52" s="357"/>
      <c r="AX52" s="362"/>
      <c r="AY52" s="589"/>
      <c r="AZ52" s="589"/>
      <c r="BA52" s="589"/>
      <c r="BB52" s="589"/>
      <c r="BC52" s="589"/>
      <c r="BD52" s="590"/>
      <c r="BE52" s="2"/>
      <c r="BF52" s="2"/>
      <c r="BG52" s="2"/>
    </row>
    <row r="53" spans="1:59" ht="7.5" customHeight="1">
      <c r="A53" s="67"/>
      <c r="B53" s="68"/>
      <c r="C53" s="94"/>
      <c r="D53" s="459"/>
      <c r="E53" s="459"/>
      <c r="F53" s="459"/>
      <c r="G53" s="459"/>
      <c r="H53" s="459"/>
      <c r="I53" s="459"/>
      <c r="J53" s="463"/>
      <c r="K53" s="464"/>
      <c r="L53" s="465"/>
      <c r="M53" s="447"/>
      <c r="N53" s="447"/>
      <c r="O53" s="447"/>
      <c r="P53" s="451"/>
      <c r="Q53" s="452"/>
      <c r="R53" s="452"/>
      <c r="S53" s="453"/>
      <c r="T53" s="94"/>
      <c r="U53" s="69"/>
      <c r="V53" s="71"/>
      <c r="W53" s="355"/>
      <c r="X53" s="360"/>
      <c r="Y53" s="360"/>
      <c r="Z53" s="360"/>
      <c r="AA53" s="360"/>
      <c r="AB53" s="360"/>
      <c r="AC53" s="375"/>
      <c r="AD53" s="360"/>
      <c r="AE53" s="360"/>
      <c r="AF53" s="360"/>
      <c r="AG53" s="360"/>
      <c r="AH53" s="355"/>
      <c r="AI53" s="356"/>
      <c r="AJ53" s="360"/>
      <c r="AK53" s="361"/>
      <c r="AL53" s="356"/>
      <c r="AM53" s="358"/>
      <c r="AN53" s="356"/>
      <c r="AO53" s="80"/>
      <c r="AP53" s="87"/>
      <c r="AQ53" s="88"/>
      <c r="AR53" s="89"/>
      <c r="AS53" s="363"/>
      <c r="AT53" s="364"/>
      <c r="AU53" s="364"/>
      <c r="AV53" s="364"/>
      <c r="AW53" s="355"/>
      <c r="AX53" s="362"/>
      <c r="AY53" s="588"/>
      <c r="AZ53" s="589"/>
      <c r="BA53" s="589"/>
      <c r="BB53" s="589"/>
      <c r="BC53" s="589"/>
      <c r="BD53" s="590"/>
      <c r="BE53" s="2"/>
      <c r="BF53" s="2"/>
      <c r="BG53" s="2"/>
    </row>
    <row r="54" spans="1:59" ht="7.5" customHeight="1">
      <c r="A54" s="67"/>
      <c r="B54" s="68"/>
      <c r="C54" s="94"/>
      <c r="D54" s="459"/>
      <c r="E54" s="459"/>
      <c r="F54" s="459"/>
      <c r="G54" s="459"/>
      <c r="H54" s="459"/>
      <c r="I54" s="459"/>
      <c r="J54" s="466"/>
      <c r="K54" s="467"/>
      <c r="L54" s="468"/>
      <c r="M54" s="447"/>
      <c r="N54" s="447"/>
      <c r="O54" s="447"/>
      <c r="P54" s="454"/>
      <c r="Q54" s="455"/>
      <c r="R54" s="455"/>
      <c r="S54" s="456"/>
      <c r="T54" s="94"/>
      <c r="U54" s="69"/>
      <c r="V54" s="71"/>
      <c r="W54" s="355"/>
      <c r="X54" s="360"/>
      <c r="Y54" s="360"/>
      <c r="Z54" s="360"/>
      <c r="AA54" s="360"/>
      <c r="AB54" s="360"/>
      <c r="AC54" s="375"/>
      <c r="AD54" s="360"/>
      <c r="AE54" s="360"/>
      <c r="AF54" s="360"/>
      <c r="AG54" s="360"/>
      <c r="AH54" s="357"/>
      <c r="AI54" s="356"/>
      <c r="AJ54" s="361"/>
      <c r="AK54" s="361"/>
      <c r="AL54" s="356"/>
      <c r="AM54" s="359"/>
      <c r="AN54" s="356"/>
      <c r="AO54" s="90"/>
      <c r="AP54" s="91"/>
      <c r="AQ54" s="92"/>
      <c r="AR54" s="93"/>
      <c r="AS54" s="364"/>
      <c r="AT54" s="364"/>
      <c r="AU54" s="364"/>
      <c r="AV54" s="364"/>
      <c r="AW54" s="357"/>
      <c r="AX54" s="362"/>
      <c r="AY54" s="589"/>
      <c r="AZ54" s="589"/>
      <c r="BA54" s="589"/>
      <c r="BB54" s="589"/>
      <c r="BC54" s="589"/>
      <c r="BD54" s="590"/>
      <c r="BE54" s="2"/>
      <c r="BF54" s="2"/>
      <c r="BG54" s="2"/>
    </row>
    <row r="55" spans="1:59" ht="7.5" customHeight="1">
      <c r="A55" s="67"/>
      <c r="B55" s="68"/>
      <c r="C55" s="94"/>
      <c r="D55" s="569" t="s">
        <v>29</v>
      </c>
      <c r="E55" s="569"/>
      <c r="F55" s="569"/>
      <c r="G55" s="569"/>
      <c r="H55" s="569"/>
      <c r="I55" s="569"/>
      <c r="J55" s="460">
        <f>IF(S37&gt;600,S37-SUM(J43:L54),0)</f>
        <v>0</v>
      </c>
      <c r="K55" s="461"/>
      <c r="L55" s="462"/>
      <c r="M55" s="469">
        <v>0.4</v>
      </c>
      <c r="N55" s="447"/>
      <c r="O55" s="447"/>
      <c r="P55" s="448">
        <f>ROUND(J55*M55,3)</f>
        <v>0</v>
      </c>
      <c r="Q55" s="449"/>
      <c r="R55" s="449"/>
      <c r="S55" s="450"/>
      <c r="T55" s="94"/>
      <c r="U55" s="69"/>
      <c r="V55" s="71"/>
      <c r="W55" s="512"/>
      <c r="X55" s="499"/>
      <c r="Y55" s="499"/>
      <c r="Z55" s="499"/>
      <c r="AA55" s="499"/>
      <c r="AB55" s="499"/>
      <c r="AC55" s="646"/>
      <c r="AD55" s="499" t="s">
        <v>49</v>
      </c>
      <c r="AE55" s="499"/>
      <c r="AF55" s="499"/>
      <c r="AG55" s="499"/>
      <c r="AH55" s="512" t="s">
        <v>49</v>
      </c>
      <c r="AI55" s="501"/>
      <c r="AJ55" s="499" t="s">
        <v>49</v>
      </c>
      <c r="AK55" s="499"/>
      <c r="AL55" s="501"/>
      <c r="AM55" s="510" t="s">
        <v>49</v>
      </c>
      <c r="AN55" s="501"/>
      <c r="AO55" s="80" t="s">
        <v>49</v>
      </c>
      <c r="AP55" s="87"/>
      <c r="AQ55" s="88"/>
      <c r="AR55" s="89"/>
      <c r="AS55" s="643" t="s">
        <v>49</v>
      </c>
      <c r="AT55" s="643"/>
      <c r="AU55" s="643"/>
      <c r="AV55" s="643"/>
      <c r="AW55" s="512"/>
      <c r="AX55" s="481"/>
      <c r="AY55" s="645"/>
      <c r="AZ55" s="594"/>
      <c r="BA55" s="594"/>
      <c r="BB55" s="594"/>
      <c r="BC55" s="594"/>
      <c r="BD55" s="595"/>
      <c r="BE55" s="2"/>
      <c r="BF55" s="2"/>
      <c r="BG55" s="2"/>
    </row>
    <row r="56" spans="1:59" ht="7.5" customHeight="1">
      <c r="A56" s="67"/>
      <c r="B56" s="68"/>
      <c r="C56" s="94"/>
      <c r="D56" s="569"/>
      <c r="E56" s="569"/>
      <c r="F56" s="569"/>
      <c r="G56" s="569"/>
      <c r="H56" s="569"/>
      <c r="I56" s="569"/>
      <c r="J56" s="463"/>
      <c r="K56" s="464"/>
      <c r="L56" s="465"/>
      <c r="M56" s="447"/>
      <c r="N56" s="447"/>
      <c r="O56" s="447"/>
      <c r="P56" s="451"/>
      <c r="Q56" s="452"/>
      <c r="R56" s="452"/>
      <c r="S56" s="453"/>
      <c r="T56" s="94"/>
      <c r="U56" s="69"/>
      <c r="V56" s="71"/>
      <c r="W56" s="512"/>
      <c r="X56" s="499"/>
      <c r="Y56" s="499"/>
      <c r="Z56" s="499"/>
      <c r="AA56" s="499"/>
      <c r="AB56" s="499"/>
      <c r="AC56" s="646"/>
      <c r="AD56" s="499"/>
      <c r="AE56" s="499"/>
      <c r="AF56" s="499"/>
      <c r="AG56" s="499"/>
      <c r="AH56" s="512"/>
      <c r="AI56" s="501"/>
      <c r="AJ56" s="499"/>
      <c r="AK56" s="499"/>
      <c r="AL56" s="501"/>
      <c r="AM56" s="510"/>
      <c r="AN56" s="501"/>
      <c r="AO56" s="95"/>
      <c r="AP56" s="96"/>
      <c r="AQ56" s="97"/>
      <c r="AR56" s="98"/>
      <c r="AS56" s="643"/>
      <c r="AT56" s="643"/>
      <c r="AU56" s="643"/>
      <c r="AV56" s="643"/>
      <c r="AW56" s="353"/>
      <c r="AX56" s="481"/>
      <c r="AY56" s="594"/>
      <c r="AZ56" s="594"/>
      <c r="BA56" s="594"/>
      <c r="BB56" s="594"/>
      <c r="BC56" s="594"/>
      <c r="BD56" s="595"/>
      <c r="BE56" s="2"/>
      <c r="BF56" s="2"/>
      <c r="BG56" s="2"/>
    </row>
    <row r="57" spans="1:59" ht="7.5" customHeight="1" thickBot="1">
      <c r="A57" s="67"/>
      <c r="B57" s="68"/>
      <c r="C57" s="94"/>
      <c r="D57" s="569"/>
      <c r="E57" s="569"/>
      <c r="F57" s="569"/>
      <c r="G57" s="569"/>
      <c r="H57" s="569"/>
      <c r="I57" s="569"/>
      <c r="J57" s="466"/>
      <c r="K57" s="467"/>
      <c r="L57" s="468"/>
      <c r="M57" s="447"/>
      <c r="N57" s="447"/>
      <c r="O57" s="447"/>
      <c r="P57" s="454"/>
      <c r="Q57" s="455"/>
      <c r="R57" s="455"/>
      <c r="S57" s="456"/>
      <c r="T57" s="94"/>
      <c r="U57" s="69"/>
      <c r="V57" s="71"/>
      <c r="W57" s="513"/>
      <c r="X57" s="502"/>
      <c r="Y57" s="502"/>
      <c r="Z57" s="502"/>
      <c r="AA57" s="502"/>
      <c r="AB57" s="502"/>
      <c r="AC57" s="647"/>
      <c r="AD57" s="500"/>
      <c r="AE57" s="500"/>
      <c r="AF57" s="500"/>
      <c r="AG57" s="500"/>
      <c r="AH57" s="513"/>
      <c r="AI57" s="503"/>
      <c r="AJ57" s="502"/>
      <c r="AK57" s="502"/>
      <c r="AL57" s="503"/>
      <c r="AM57" s="511"/>
      <c r="AN57" s="503"/>
      <c r="AO57" s="99"/>
      <c r="AP57" s="100"/>
      <c r="AQ57" s="101"/>
      <c r="AR57" s="102"/>
      <c r="AS57" s="644"/>
      <c r="AT57" s="644"/>
      <c r="AU57" s="644"/>
      <c r="AV57" s="644"/>
      <c r="AW57" s="103" t="s">
        <v>49</v>
      </c>
      <c r="AX57" s="104"/>
      <c r="AY57" s="105"/>
      <c r="AZ57" s="106"/>
      <c r="BA57" s="106"/>
      <c r="BB57" s="106"/>
      <c r="BC57" s="106"/>
      <c r="BD57" s="107"/>
      <c r="BE57" s="2"/>
      <c r="BF57" s="2"/>
      <c r="BG57" s="2"/>
    </row>
    <row r="58" spans="1:59" ht="7.5" customHeight="1">
      <c r="A58" s="67"/>
      <c r="B58" s="68"/>
      <c r="C58" s="94"/>
      <c r="D58" s="447" t="s">
        <v>20</v>
      </c>
      <c r="E58" s="447"/>
      <c r="F58" s="447"/>
      <c r="G58" s="447"/>
      <c r="H58" s="447"/>
      <c r="I58" s="447"/>
      <c r="J58" s="460">
        <f>S37</f>
        <v>0</v>
      </c>
      <c r="K58" s="461"/>
      <c r="L58" s="462"/>
      <c r="M58" s="650"/>
      <c r="N58" s="650"/>
      <c r="O58" s="650"/>
      <c r="P58" s="651">
        <f>ROUND(SUM(P43:S57),3)</f>
        <v>0</v>
      </c>
      <c r="Q58" s="652"/>
      <c r="R58" s="652"/>
      <c r="S58" s="653"/>
      <c r="T58" s="94"/>
      <c r="U58" s="69"/>
      <c r="V58" s="70"/>
      <c r="W58" s="504" t="s">
        <v>30</v>
      </c>
      <c r="X58" s="505"/>
      <c r="Y58" s="505"/>
      <c r="Z58" s="505"/>
      <c r="AA58" s="505"/>
      <c r="AB58" s="505"/>
      <c r="AC58" s="505"/>
      <c r="AD58" s="506"/>
      <c r="AE58" s="506"/>
      <c r="AF58" s="506"/>
      <c r="AG58" s="506"/>
      <c r="AH58" s="505"/>
      <c r="AI58" s="505"/>
      <c r="AJ58" s="505"/>
      <c r="AK58" s="505"/>
      <c r="AL58" s="505"/>
      <c r="AM58" s="505"/>
      <c r="AN58" s="505"/>
      <c r="AO58" s="505"/>
      <c r="AP58" s="505"/>
      <c r="AQ58" s="505"/>
      <c r="AR58" s="507"/>
      <c r="AS58" s="370">
        <f>'計算書（非表示）'!I256</f>
        <v>0</v>
      </c>
      <c r="AT58" s="371"/>
      <c r="AU58" s="371"/>
      <c r="AV58" s="371"/>
      <c r="AW58" s="372"/>
      <c r="AX58" s="372"/>
      <c r="AY58" s="371"/>
      <c r="AZ58" s="371"/>
      <c r="BA58" s="371"/>
      <c r="BB58" s="461" t="s">
        <v>50</v>
      </c>
      <c r="BC58" s="461"/>
      <c r="BD58" s="462"/>
      <c r="BE58" s="2"/>
      <c r="BF58" s="2"/>
      <c r="BG58" s="2"/>
    </row>
    <row r="59" spans="1:59" ht="7.5" customHeight="1">
      <c r="A59" s="67"/>
      <c r="B59" s="68"/>
      <c r="C59" s="94"/>
      <c r="D59" s="447"/>
      <c r="E59" s="447"/>
      <c r="F59" s="447"/>
      <c r="G59" s="447"/>
      <c r="H59" s="447"/>
      <c r="I59" s="447"/>
      <c r="J59" s="466"/>
      <c r="K59" s="467"/>
      <c r="L59" s="468"/>
      <c r="M59" s="650"/>
      <c r="N59" s="650"/>
      <c r="O59" s="650"/>
      <c r="P59" s="654"/>
      <c r="Q59" s="655"/>
      <c r="R59" s="655"/>
      <c r="S59" s="656"/>
      <c r="T59" s="94"/>
      <c r="U59" s="69"/>
      <c r="V59" s="70"/>
      <c r="W59" s="508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394"/>
      <c r="AS59" s="373"/>
      <c r="AT59" s="374"/>
      <c r="AU59" s="374"/>
      <c r="AV59" s="374"/>
      <c r="AW59" s="374"/>
      <c r="AX59" s="374"/>
      <c r="AY59" s="374"/>
      <c r="AZ59" s="374"/>
      <c r="BA59" s="374"/>
      <c r="BB59" s="467"/>
      <c r="BC59" s="467"/>
      <c r="BD59" s="468"/>
      <c r="BE59" s="2"/>
      <c r="BF59" s="2"/>
      <c r="BG59" s="2"/>
    </row>
    <row r="60" spans="1:59" ht="7.5" customHeight="1">
      <c r="A60" s="67"/>
      <c r="B60" s="6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94"/>
      <c r="U60" s="69"/>
      <c r="V60" s="70"/>
      <c r="W60" s="530" t="s">
        <v>45</v>
      </c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398"/>
      <c r="AS60" s="370">
        <f>'計算書（非表示）'!S256</f>
        <v>0</v>
      </c>
      <c r="AT60" s="371"/>
      <c r="AU60" s="371"/>
      <c r="AV60" s="371"/>
      <c r="AW60" s="371"/>
      <c r="AX60" s="371"/>
      <c r="AY60" s="371"/>
      <c r="AZ60" s="371"/>
      <c r="BA60" s="371"/>
      <c r="BB60" s="461" t="s">
        <v>51</v>
      </c>
      <c r="BC60" s="461"/>
      <c r="BD60" s="462"/>
      <c r="BE60" s="2"/>
      <c r="BF60" s="2"/>
      <c r="BG60" s="2"/>
    </row>
    <row r="61" spans="1:59" ht="7.5" customHeight="1">
      <c r="A61" s="67"/>
      <c r="B61" s="68"/>
      <c r="C61" s="108"/>
      <c r="D61" s="558" t="s">
        <v>31</v>
      </c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560"/>
      <c r="T61" s="94"/>
      <c r="U61" s="69"/>
      <c r="V61" s="70"/>
      <c r="W61" s="508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394"/>
      <c r="AS61" s="373"/>
      <c r="AT61" s="374"/>
      <c r="AU61" s="374"/>
      <c r="AV61" s="374"/>
      <c r="AW61" s="374"/>
      <c r="AX61" s="374"/>
      <c r="AY61" s="374"/>
      <c r="AZ61" s="374"/>
      <c r="BA61" s="374"/>
      <c r="BB61" s="467"/>
      <c r="BC61" s="467"/>
      <c r="BD61" s="468"/>
      <c r="BE61" s="2"/>
      <c r="BF61" s="2"/>
      <c r="BG61" s="2"/>
    </row>
    <row r="62" spans="1:59" ht="7.5" customHeight="1" thickBot="1">
      <c r="A62" s="67"/>
      <c r="B62" s="68"/>
      <c r="C62" s="108"/>
      <c r="D62" s="561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  <c r="Q62" s="562"/>
      <c r="R62" s="562"/>
      <c r="S62" s="563"/>
      <c r="T62" s="94"/>
      <c r="U62" s="69"/>
      <c r="V62" s="70"/>
      <c r="W62" s="109"/>
      <c r="X62" s="641" t="s">
        <v>47</v>
      </c>
      <c r="Y62" s="641"/>
      <c r="Z62" s="641"/>
      <c r="AA62" s="641"/>
      <c r="AB62" s="641"/>
      <c r="AC62" s="641"/>
      <c r="AD62" s="641"/>
      <c r="AE62" s="641"/>
      <c r="AF62" s="641"/>
      <c r="AG62" s="641"/>
      <c r="AH62" s="641"/>
      <c r="AI62" s="641"/>
      <c r="AJ62" s="641"/>
      <c r="AK62" s="641"/>
      <c r="AL62" s="641"/>
      <c r="AM62" s="641"/>
      <c r="AN62" s="641"/>
      <c r="AO62" s="641"/>
      <c r="AP62" s="461" t="s">
        <v>52</v>
      </c>
      <c r="AQ62" s="461"/>
      <c r="AR62" s="462"/>
      <c r="AS62" s="370">
        <f>AS58+AS60</f>
        <v>0</v>
      </c>
      <c r="AT62" s="371"/>
      <c r="AU62" s="371"/>
      <c r="AV62" s="371"/>
      <c r="AW62" s="371"/>
      <c r="AX62" s="371"/>
      <c r="AY62" s="371"/>
      <c r="AZ62" s="371"/>
      <c r="BA62" s="371"/>
      <c r="BB62" s="461" t="s">
        <v>51</v>
      </c>
      <c r="BC62" s="461"/>
      <c r="BD62" s="462"/>
      <c r="BE62" s="2"/>
      <c r="BF62" s="2"/>
      <c r="BG62" s="2"/>
    </row>
    <row r="63" spans="1:59" ht="7.5" customHeight="1">
      <c r="A63" s="67"/>
      <c r="B63" s="68"/>
      <c r="C63" s="108"/>
      <c r="D63" s="564" t="s">
        <v>32</v>
      </c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6"/>
      <c r="T63" s="94"/>
      <c r="U63" s="69"/>
      <c r="V63" s="70"/>
      <c r="W63" s="110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2"/>
      <c r="AK63" s="642"/>
      <c r="AL63" s="642"/>
      <c r="AM63" s="642"/>
      <c r="AN63" s="642"/>
      <c r="AO63" s="642"/>
      <c r="AP63" s="467"/>
      <c r="AQ63" s="467"/>
      <c r="AR63" s="468"/>
      <c r="AS63" s="373"/>
      <c r="AT63" s="374"/>
      <c r="AU63" s="374"/>
      <c r="AV63" s="374"/>
      <c r="AW63" s="374"/>
      <c r="AX63" s="374"/>
      <c r="AY63" s="374"/>
      <c r="AZ63" s="374"/>
      <c r="BA63" s="374"/>
      <c r="BB63" s="467"/>
      <c r="BC63" s="467"/>
      <c r="BD63" s="468"/>
      <c r="BE63" s="2"/>
      <c r="BF63" s="2"/>
      <c r="BG63" s="2"/>
    </row>
    <row r="64" spans="1:59" ht="7.5" customHeight="1">
      <c r="A64" s="67"/>
      <c r="B64" s="68"/>
      <c r="C64" s="108"/>
      <c r="D64" s="567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568"/>
      <c r="T64" s="94"/>
      <c r="U64" s="69"/>
      <c r="V64" s="70"/>
      <c r="W64" s="396" t="s">
        <v>46</v>
      </c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635"/>
      <c r="AT64" s="636"/>
      <c r="AU64" s="636"/>
      <c r="AV64" s="636"/>
      <c r="AW64" s="636"/>
      <c r="AX64" s="636"/>
      <c r="AY64" s="637"/>
      <c r="AZ64" s="637"/>
      <c r="BA64" s="637"/>
      <c r="BB64" s="461" t="s">
        <v>50</v>
      </c>
      <c r="BC64" s="461"/>
      <c r="BD64" s="462"/>
      <c r="BE64" s="2"/>
      <c r="BF64" s="2"/>
      <c r="BG64" s="2"/>
    </row>
    <row r="65" spans="1:59" ht="7.5" customHeight="1">
      <c r="A65" s="67"/>
      <c r="B65" s="68"/>
      <c r="C65" s="108"/>
      <c r="D65" s="673" t="s">
        <v>292</v>
      </c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  <c r="Q65" s="550"/>
      <c r="R65" s="550"/>
      <c r="S65" s="551"/>
      <c r="T65" s="94"/>
      <c r="U65" s="69"/>
      <c r="V65" s="70"/>
      <c r="W65" s="398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638"/>
      <c r="AT65" s="639"/>
      <c r="AU65" s="639"/>
      <c r="AV65" s="639"/>
      <c r="AW65" s="639"/>
      <c r="AX65" s="639"/>
      <c r="AY65" s="640"/>
      <c r="AZ65" s="640"/>
      <c r="BA65" s="640"/>
      <c r="BB65" s="464"/>
      <c r="BC65" s="464"/>
      <c r="BD65" s="465"/>
      <c r="BE65" s="2"/>
      <c r="BF65" s="2"/>
      <c r="BG65" s="2"/>
    </row>
    <row r="66" spans="1:59" ht="7.5" customHeight="1">
      <c r="A66" s="67"/>
      <c r="B66" s="68"/>
      <c r="C66" s="108"/>
      <c r="D66" s="674"/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675"/>
      <c r="R66" s="675"/>
      <c r="S66" s="676"/>
      <c r="T66" s="94"/>
      <c r="U66" s="69"/>
      <c r="V66" s="70"/>
      <c r="W66" s="657" t="s">
        <v>54</v>
      </c>
      <c r="X66" s="658"/>
      <c r="Y66" s="658"/>
      <c r="Z66" s="658"/>
      <c r="AA66" s="658"/>
      <c r="AB66" s="658"/>
      <c r="AC66" s="658"/>
      <c r="AD66" s="658"/>
      <c r="AE66" s="658"/>
      <c r="AF66" s="658"/>
      <c r="AG66" s="658"/>
      <c r="AH66" s="658"/>
      <c r="AI66" s="658"/>
      <c r="AJ66" s="658"/>
      <c r="AK66" s="658"/>
      <c r="AL66" s="658"/>
      <c r="AM66" s="658"/>
      <c r="AN66" s="658"/>
      <c r="AO66" s="658"/>
      <c r="AP66" s="658"/>
      <c r="AQ66" s="658"/>
      <c r="AR66" s="658"/>
      <c r="AS66" s="658"/>
      <c r="AT66" s="658"/>
      <c r="AU66" s="658"/>
      <c r="AV66" s="658"/>
      <c r="AW66" s="658"/>
      <c r="AX66" s="658"/>
      <c r="AY66" s="658"/>
      <c r="AZ66" s="658"/>
      <c r="BA66" s="658"/>
      <c r="BB66" s="658"/>
      <c r="BC66" s="658"/>
      <c r="BD66" s="659"/>
      <c r="BE66" s="2"/>
      <c r="BF66" s="2"/>
      <c r="BG66" s="2"/>
    </row>
    <row r="67" spans="1:59" ht="7.5" customHeight="1">
      <c r="A67" s="67"/>
      <c r="B67" s="68"/>
      <c r="C67" s="108"/>
      <c r="D67" s="531" t="s">
        <v>33</v>
      </c>
      <c r="E67" s="532"/>
      <c r="F67" s="532"/>
      <c r="G67" s="532"/>
      <c r="H67" s="532"/>
      <c r="I67" s="532"/>
      <c r="J67" s="648" t="s">
        <v>280</v>
      </c>
      <c r="K67" s="648"/>
      <c r="L67" s="648"/>
      <c r="M67" s="648"/>
      <c r="N67" s="648"/>
      <c r="O67" s="648"/>
      <c r="P67" s="648"/>
      <c r="Q67" s="648"/>
      <c r="R67" s="648"/>
      <c r="S67" s="649"/>
      <c r="T67" s="94"/>
      <c r="U67" s="69"/>
      <c r="V67" s="70"/>
      <c r="W67" s="654"/>
      <c r="X67" s="655"/>
      <c r="Y67" s="655"/>
      <c r="Z67" s="655"/>
      <c r="AA67" s="655"/>
      <c r="AB67" s="655"/>
      <c r="AC67" s="655"/>
      <c r="AD67" s="655"/>
      <c r="AE67" s="655"/>
      <c r="AF67" s="655"/>
      <c r="AG67" s="655"/>
      <c r="AH67" s="655"/>
      <c r="AI67" s="655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5"/>
      <c r="AU67" s="655"/>
      <c r="AV67" s="655"/>
      <c r="AW67" s="655"/>
      <c r="AX67" s="655"/>
      <c r="AY67" s="655"/>
      <c r="AZ67" s="655"/>
      <c r="BA67" s="655"/>
      <c r="BB67" s="655"/>
      <c r="BC67" s="655"/>
      <c r="BD67" s="656"/>
      <c r="BE67" s="2"/>
      <c r="BF67" s="2"/>
      <c r="BG67" s="2"/>
    </row>
    <row r="68" spans="1:59" ht="7.5" customHeight="1">
      <c r="A68" s="67"/>
      <c r="B68" s="68"/>
      <c r="C68" s="108"/>
      <c r="D68" s="531"/>
      <c r="E68" s="532"/>
      <c r="F68" s="532"/>
      <c r="G68" s="532"/>
      <c r="H68" s="532"/>
      <c r="I68" s="532"/>
      <c r="J68" s="648"/>
      <c r="K68" s="648"/>
      <c r="L68" s="648"/>
      <c r="M68" s="648"/>
      <c r="N68" s="648"/>
      <c r="O68" s="648"/>
      <c r="P68" s="648"/>
      <c r="Q68" s="648"/>
      <c r="R68" s="648"/>
      <c r="S68" s="649"/>
      <c r="T68" s="94"/>
      <c r="U68" s="69"/>
      <c r="V68" s="70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0"/>
      <c r="BE68" s="2"/>
      <c r="BF68" s="2"/>
      <c r="BG68" s="2"/>
    </row>
    <row r="69" spans="1:59" ht="7.5" customHeight="1">
      <c r="A69" s="67"/>
      <c r="B69" s="68"/>
      <c r="C69" s="108"/>
      <c r="D69" s="531" t="s">
        <v>34</v>
      </c>
      <c r="E69" s="532"/>
      <c r="F69" s="532"/>
      <c r="G69" s="532"/>
      <c r="H69" s="532"/>
      <c r="I69" s="532"/>
      <c r="J69" s="524"/>
      <c r="K69" s="525"/>
      <c r="L69" s="576" t="s">
        <v>53</v>
      </c>
      <c r="M69" s="576"/>
      <c r="N69" s="576"/>
      <c r="O69" s="576"/>
      <c r="P69" s="525"/>
      <c r="Q69" s="525"/>
      <c r="R69" s="576" t="s">
        <v>35</v>
      </c>
      <c r="S69" s="577"/>
      <c r="T69" s="94"/>
      <c r="U69" s="69"/>
      <c r="V69" s="70"/>
      <c r="W69" s="71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38"/>
      <c r="AM69" s="338"/>
      <c r="AN69" s="338"/>
      <c r="AO69" s="338"/>
      <c r="AP69" s="338"/>
      <c r="AQ69" s="338"/>
      <c r="AR69" s="338"/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  <c r="BC69" s="505"/>
      <c r="BD69" s="70"/>
      <c r="BE69" s="3"/>
      <c r="BF69" s="2"/>
      <c r="BG69" s="2"/>
    </row>
    <row r="70" spans="1:59" ht="7.5" customHeight="1">
      <c r="A70" s="67"/>
      <c r="B70" s="68"/>
      <c r="C70" s="108"/>
      <c r="D70" s="531"/>
      <c r="E70" s="532"/>
      <c r="F70" s="532"/>
      <c r="G70" s="532"/>
      <c r="H70" s="532"/>
      <c r="I70" s="532"/>
      <c r="J70" s="526"/>
      <c r="K70" s="527"/>
      <c r="L70" s="578"/>
      <c r="M70" s="578"/>
      <c r="N70" s="578"/>
      <c r="O70" s="578"/>
      <c r="P70" s="527"/>
      <c r="Q70" s="527"/>
      <c r="R70" s="578"/>
      <c r="S70" s="579"/>
      <c r="T70" s="94"/>
      <c r="U70" s="69"/>
      <c r="V70" s="70"/>
      <c r="W70" s="71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38"/>
      <c r="AM70" s="338"/>
      <c r="AN70" s="338"/>
      <c r="AO70" s="338"/>
      <c r="AP70" s="338"/>
      <c r="AQ70" s="338"/>
      <c r="AR70" s="338"/>
      <c r="AS70" s="505"/>
      <c r="AT70" s="505"/>
      <c r="AU70" s="505"/>
      <c r="AV70" s="505"/>
      <c r="AW70" s="505"/>
      <c r="AX70" s="505"/>
      <c r="AY70" s="505"/>
      <c r="AZ70" s="505"/>
      <c r="BA70" s="505"/>
      <c r="BB70" s="505"/>
      <c r="BC70" s="505"/>
      <c r="BD70" s="70"/>
      <c r="BE70" s="3"/>
      <c r="BF70" s="2"/>
      <c r="BG70" s="2"/>
    </row>
    <row r="71" spans="1:59" ht="7.5" customHeight="1">
      <c r="A71" s="67"/>
      <c r="B71" s="68"/>
      <c r="C71" s="108"/>
      <c r="D71" s="531" t="s">
        <v>36</v>
      </c>
      <c r="E71" s="532"/>
      <c r="F71" s="532"/>
      <c r="G71" s="532"/>
      <c r="H71" s="532"/>
      <c r="I71" s="532"/>
      <c r="J71" s="524"/>
      <c r="K71" s="525"/>
      <c r="L71" s="576" t="s">
        <v>329</v>
      </c>
      <c r="M71" s="576"/>
      <c r="N71" s="576"/>
      <c r="O71" s="576"/>
      <c r="P71" s="525"/>
      <c r="Q71" s="525"/>
      <c r="R71" s="576" t="s">
        <v>35</v>
      </c>
      <c r="S71" s="577"/>
      <c r="T71" s="94"/>
      <c r="U71" s="69"/>
      <c r="V71" s="70"/>
      <c r="W71" s="94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38"/>
      <c r="AM71" s="338"/>
      <c r="AN71" s="338"/>
      <c r="AO71" s="338"/>
      <c r="AP71" s="338"/>
      <c r="AQ71" s="338"/>
      <c r="AR71" s="338"/>
      <c r="AS71" s="505"/>
      <c r="AT71" s="505"/>
      <c r="AU71" s="505"/>
      <c r="AV71" s="505"/>
      <c r="AW71" s="505"/>
      <c r="AX71" s="505"/>
      <c r="AY71" s="505"/>
      <c r="AZ71" s="505"/>
      <c r="BA71" s="505"/>
      <c r="BB71" s="505"/>
      <c r="BC71" s="505"/>
      <c r="BD71" s="111"/>
      <c r="BE71" s="3"/>
      <c r="BF71" s="2"/>
      <c r="BG71" s="2"/>
    </row>
    <row r="72" spans="1:59" ht="7.5" customHeight="1">
      <c r="A72" s="67"/>
      <c r="B72" s="68"/>
      <c r="C72" s="108"/>
      <c r="D72" s="531"/>
      <c r="E72" s="532"/>
      <c r="F72" s="532"/>
      <c r="G72" s="532"/>
      <c r="H72" s="532"/>
      <c r="I72" s="532"/>
      <c r="J72" s="526"/>
      <c r="K72" s="527"/>
      <c r="L72" s="578"/>
      <c r="M72" s="578"/>
      <c r="N72" s="578"/>
      <c r="O72" s="578"/>
      <c r="P72" s="527"/>
      <c r="Q72" s="527"/>
      <c r="R72" s="578"/>
      <c r="S72" s="579"/>
      <c r="T72" s="94"/>
      <c r="U72" s="69"/>
      <c r="V72" s="70"/>
      <c r="W72" s="94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522"/>
      <c r="AM72" s="522"/>
      <c r="AN72" s="522"/>
      <c r="AO72" s="522"/>
      <c r="AP72" s="523"/>
      <c r="AQ72" s="523"/>
      <c r="AR72" s="523"/>
      <c r="AS72" s="393"/>
      <c r="AT72" s="393"/>
      <c r="AU72" s="393"/>
      <c r="AV72" s="393"/>
      <c r="AW72" s="393"/>
      <c r="AX72" s="393"/>
      <c r="AY72" s="393"/>
      <c r="AZ72" s="393"/>
      <c r="BA72" s="367"/>
      <c r="BB72" s="367"/>
      <c r="BC72" s="367"/>
      <c r="BD72" s="111"/>
      <c r="BE72" s="3"/>
      <c r="BF72" s="2"/>
      <c r="BG72" s="2"/>
    </row>
    <row r="73" spans="1:59" ht="7.5" customHeight="1">
      <c r="A73" s="67"/>
      <c r="B73" s="68"/>
      <c r="C73" s="108"/>
      <c r="D73" s="611" t="s">
        <v>37</v>
      </c>
      <c r="E73" s="612"/>
      <c r="F73" s="612"/>
      <c r="G73" s="612"/>
      <c r="H73" s="612"/>
      <c r="I73" s="612"/>
      <c r="J73" s="572" t="s">
        <v>293</v>
      </c>
      <c r="K73" s="572"/>
      <c r="L73" s="572"/>
      <c r="M73" s="572"/>
      <c r="N73" s="572"/>
      <c r="O73" s="572"/>
      <c r="P73" s="572"/>
      <c r="Q73" s="572"/>
      <c r="R73" s="572"/>
      <c r="S73" s="573"/>
      <c r="T73" s="94"/>
      <c r="U73" s="69"/>
      <c r="V73" s="70"/>
      <c r="W73" s="94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522"/>
      <c r="AM73" s="522"/>
      <c r="AN73" s="522"/>
      <c r="AO73" s="522"/>
      <c r="AP73" s="523"/>
      <c r="AQ73" s="523"/>
      <c r="AR73" s="523"/>
      <c r="AS73" s="393"/>
      <c r="AT73" s="393"/>
      <c r="AU73" s="393"/>
      <c r="AV73" s="393"/>
      <c r="AW73" s="393"/>
      <c r="AX73" s="393"/>
      <c r="AY73" s="393"/>
      <c r="AZ73" s="393"/>
      <c r="BA73" s="367"/>
      <c r="BB73" s="367"/>
      <c r="BC73" s="367"/>
      <c r="BD73" s="111"/>
      <c r="BE73" s="3"/>
      <c r="BF73" s="2"/>
      <c r="BG73" s="2"/>
    </row>
    <row r="74" spans="1:59" ht="7.5" customHeight="1">
      <c r="A74" s="67"/>
      <c r="B74" s="68"/>
      <c r="C74" s="108"/>
      <c r="D74" s="611"/>
      <c r="E74" s="612"/>
      <c r="F74" s="612"/>
      <c r="G74" s="612"/>
      <c r="H74" s="612"/>
      <c r="I74" s="612"/>
      <c r="J74" s="572"/>
      <c r="K74" s="572"/>
      <c r="L74" s="572"/>
      <c r="M74" s="572"/>
      <c r="N74" s="572"/>
      <c r="O74" s="572"/>
      <c r="P74" s="572"/>
      <c r="Q74" s="572"/>
      <c r="R74" s="572"/>
      <c r="S74" s="573"/>
      <c r="T74" s="94"/>
      <c r="U74" s="69"/>
      <c r="V74" s="70"/>
      <c r="W74" s="94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522"/>
      <c r="AM74" s="522"/>
      <c r="AN74" s="522"/>
      <c r="AO74" s="522"/>
      <c r="AP74" s="523"/>
      <c r="AQ74" s="523"/>
      <c r="AR74" s="523"/>
      <c r="AS74" s="393"/>
      <c r="AT74" s="393"/>
      <c r="AU74" s="393"/>
      <c r="AV74" s="393"/>
      <c r="AW74" s="393"/>
      <c r="AX74" s="393"/>
      <c r="AY74" s="393"/>
      <c r="AZ74" s="393"/>
      <c r="BA74" s="367"/>
      <c r="BB74" s="367"/>
      <c r="BC74" s="367"/>
      <c r="BD74" s="111"/>
      <c r="BE74" s="3"/>
      <c r="BF74" s="2"/>
      <c r="BG74" s="2"/>
    </row>
    <row r="75" spans="1:59" ht="7.5" customHeight="1">
      <c r="A75" s="67"/>
      <c r="B75" s="68"/>
      <c r="C75" s="108"/>
      <c r="D75" s="611" t="s">
        <v>38</v>
      </c>
      <c r="E75" s="612"/>
      <c r="F75" s="612"/>
      <c r="G75" s="612"/>
      <c r="H75" s="612"/>
      <c r="I75" s="612"/>
      <c r="J75" s="549" t="s">
        <v>280</v>
      </c>
      <c r="K75" s="550"/>
      <c r="L75" s="550"/>
      <c r="M75" s="550"/>
      <c r="N75" s="550"/>
      <c r="O75" s="550"/>
      <c r="P75" s="550"/>
      <c r="Q75" s="550"/>
      <c r="R75" s="550"/>
      <c r="S75" s="551"/>
      <c r="T75" s="94"/>
      <c r="U75" s="69"/>
      <c r="V75" s="70"/>
      <c r="W75" s="94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522"/>
      <c r="AM75" s="522"/>
      <c r="AN75" s="522"/>
      <c r="AO75" s="522"/>
      <c r="AP75" s="523"/>
      <c r="AQ75" s="523"/>
      <c r="AR75" s="523"/>
      <c r="AS75" s="393"/>
      <c r="AT75" s="393"/>
      <c r="AU75" s="393"/>
      <c r="AV75" s="393"/>
      <c r="AW75" s="393"/>
      <c r="AX75" s="393"/>
      <c r="AY75" s="393"/>
      <c r="AZ75" s="393"/>
      <c r="BA75" s="367"/>
      <c r="BB75" s="367"/>
      <c r="BC75" s="367"/>
      <c r="BD75" s="111"/>
      <c r="BE75" s="3"/>
      <c r="BF75" s="2"/>
      <c r="BG75" s="2"/>
    </row>
    <row r="76" spans="1:59" ht="7.5" customHeight="1">
      <c r="A76" s="67"/>
      <c r="B76" s="68"/>
      <c r="C76" s="108"/>
      <c r="D76" s="613"/>
      <c r="E76" s="614"/>
      <c r="F76" s="614"/>
      <c r="G76" s="614"/>
      <c r="H76" s="614"/>
      <c r="I76" s="614"/>
      <c r="J76" s="552"/>
      <c r="K76" s="553"/>
      <c r="L76" s="553"/>
      <c r="M76" s="553"/>
      <c r="N76" s="553"/>
      <c r="O76" s="553"/>
      <c r="P76" s="553"/>
      <c r="Q76" s="553"/>
      <c r="R76" s="553"/>
      <c r="S76" s="554"/>
      <c r="T76" s="94"/>
      <c r="U76" s="69"/>
      <c r="V76" s="70"/>
      <c r="W76" s="94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522"/>
      <c r="AM76" s="522"/>
      <c r="AN76" s="522"/>
      <c r="AO76" s="522"/>
      <c r="AP76" s="571"/>
      <c r="AQ76" s="571"/>
      <c r="AR76" s="571"/>
      <c r="AS76" s="393"/>
      <c r="AT76" s="393"/>
      <c r="AU76" s="393"/>
      <c r="AV76" s="393"/>
      <c r="AW76" s="393"/>
      <c r="AX76" s="393"/>
      <c r="AY76" s="393"/>
      <c r="AZ76" s="393"/>
      <c r="BA76" s="367"/>
      <c r="BB76" s="367"/>
      <c r="BC76" s="367"/>
      <c r="BD76" s="111"/>
      <c r="BE76" s="3"/>
      <c r="BF76" s="2"/>
      <c r="BG76" s="2"/>
    </row>
    <row r="77" spans="1:59" ht="7.5" customHeight="1">
      <c r="A77" s="67"/>
      <c r="B77" s="68"/>
      <c r="C77" s="108"/>
      <c r="D77" s="615" t="s">
        <v>39</v>
      </c>
      <c r="E77" s="616"/>
      <c r="F77" s="616"/>
      <c r="G77" s="616"/>
      <c r="H77" s="616"/>
      <c r="I77" s="616"/>
      <c r="J77" s="572" t="s">
        <v>280</v>
      </c>
      <c r="K77" s="572"/>
      <c r="L77" s="572"/>
      <c r="M77" s="572"/>
      <c r="N77" s="572"/>
      <c r="O77" s="572"/>
      <c r="P77" s="572"/>
      <c r="Q77" s="572"/>
      <c r="R77" s="572"/>
      <c r="S77" s="573"/>
      <c r="T77" s="94"/>
      <c r="U77" s="69"/>
      <c r="V77" s="70"/>
      <c r="W77" s="94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522"/>
      <c r="AM77" s="522"/>
      <c r="AN77" s="522"/>
      <c r="AO77" s="522"/>
      <c r="AP77" s="571"/>
      <c r="AQ77" s="571"/>
      <c r="AR77" s="571"/>
      <c r="AS77" s="393"/>
      <c r="AT77" s="393"/>
      <c r="AU77" s="393"/>
      <c r="AV77" s="393"/>
      <c r="AW77" s="393"/>
      <c r="AX77" s="393"/>
      <c r="AY77" s="393"/>
      <c r="AZ77" s="393"/>
      <c r="BA77" s="367"/>
      <c r="BB77" s="367"/>
      <c r="BC77" s="367"/>
      <c r="BD77" s="111"/>
      <c r="BE77" s="3"/>
      <c r="BF77" s="2"/>
      <c r="BG77" s="2"/>
    </row>
    <row r="78" spans="1:59" ht="7.5" customHeight="1" thickBot="1">
      <c r="A78" s="67"/>
      <c r="B78" s="68"/>
      <c r="C78" s="108"/>
      <c r="D78" s="617"/>
      <c r="E78" s="618"/>
      <c r="F78" s="618"/>
      <c r="G78" s="618"/>
      <c r="H78" s="618"/>
      <c r="I78" s="618"/>
      <c r="J78" s="574"/>
      <c r="K78" s="574"/>
      <c r="L78" s="574"/>
      <c r="M78" s="574"/>
      <c r="N78" s="574"/>
      <c r="O78" s="574"/>
      <c r="P78" s="574"/>
      <c r="Q78" s="574"/>
      <c r="R78" s="574"/>
      <c r="S78" s="575"/>
      <c r="T78" s="94"/>
      <c r="U78" s="69"/>
      <c r="V78" s="70"/>
      <c r="W78" s="94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522"/>
      <c r="AM78" s="522"/>
      <c r="AN78" s="522"/>
      <c r="AO78" s="522"/>
      <c r="AP78" s="571"/>
      <c r="AQ78" s="571"/>
      <c r="AR78" s="571"/>
      <c r="AS78" s="393"/>
      <c r="AT78" s="393"/>
      <c r="AU78" s="393"/>
      <c r="AV78" s="393"/>
      <c r="AW78" s="393"/>
      <c r="AX78" s="393"/>
      <c r="AY78" s="393"/>
      <c r="AZ78" s="393"/>
      <c r="BA78" s="367"/>
      <c r="BB78" s="367"/>
      <c r="BC78" s="367"/>
      <c r="BD78" s="111"/>
      <c r="BE78" s="3"/>
      <c r="BF78" s="2"/>
      <c r="BG78" s="2"/>
    </row>
    <row r="79" spans="1:59" ht="7.5" customHeight="1">
      <c r="A79" s="67"/>
      <c r="B79" s="68"/>
      <c r="C79" s="108"/>
      <c r="D79" s="309"/>
      <c r="E79" s="309"/>
      <c r="F79" s="309"/>
      <c r="G79" s="309"/>
      <c r="H79" s="309"/>
      <c r="I79" s="309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94"/>
      <c r="U79" s="69"/>
      <c r="V79" s="70"/>
      <c r="W79" s="94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522"/>
      <c r="AM79" s="522"/>
      <c r="AN79" s="522"/>
      <c r="AO79" s="522"/>
      <c r="AP79" s="571"/>
      <c r="AQ79" s="571"/>
      <c r="AR79" s="571"/>
      <c r="AS79" s="393"/>
      <c r="AT79" s="393"/>
      <c r="AU79" s="393"/>
      <c r="AV79" s="393"/>
      <c r="AW79" s="393"/>
      <c r="AX79" s="393"/>
      <c r="AY79" s="393"/>
      <c r="AZ79" s="393"/>
      <c r="BA79" s="367"/>
      <c r="BB79" s="367"/>
      <c r="BC79" s="367"/>
      <c r="BD79" s="111"/>
      <c r="BE79" s="3"/>
      <c r="BF79" s="2"/>
      <c r="BG79" s="2"/>
    </row>
    <row r="80" spans="1:59" ht="7.5" customHeight="1">
      <c r="A80" s="67"/>
      <c r="B80" s="68"/>
      <c r="C80" s="108"/>
      <c r="D80" s="530" t="s">
        <v>40</v>
      </c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398"/>
      <c r="T80" s="94"/>
      <c r="U80" s="69"/>
      <c r="V80" s="70"/>
      <c r="W80" s="94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522"/>
      <c r="AM80" s="522"/>
      <c r="AN80" s="522"/>
      <c r="AO80" s="522"/>
      <c r="AP80" s="571"/>
      <c r="AQ80" s="571"/>
      <c r="AR80" s="571"/>
      <c r="AS80" s="393"/>
      <c r="AT80" s="393"/>
      <c r="AU80" s="393"/>
      <c r="AV80" s="393"/>
      <c r="AW80" s="393"/>
      <c r="AX80" s="393"/>
      <c r="AY80" s="393"/>
      <c r="AZ80" s="393"/>
      <c r="BA80" s="367"/>
      <c r="BB80" s="367"/>
      <c r="BC80" s="367"/>
      <c r="BD80" s="111"/>
      <c r="BE80" s="3"/>
      <c r="BF80" s="2"/>
      <c r="BG80" s="2"/>
    </row>
    <row r="81" spans="1:59" ht="7.5" customHeight="1">
      <c r="A81" s="67"/>
      <c r="B81" s="68"/>
      <c r="C81" s="108"/>
      <c r="D81" s="508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394"/>
      <c r="T81" s="94"/>
      <c r="U81" s="69"/>
      <c r="V81" s="70"/>
      <c r="W81" s="94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522"/>
      <c r="AM81" s="522"/>
      <c r="AN81" s="522"/>
      <c r="AO81" s="522"/>
      <c r="AP81" s="571"/>
      <c r="AQ81" s="571"/>
      <c r="AR81" s="571"/>
      <c r="AS81" s="393"/>
      <c r="AT81" s="393"/>
      <c r="AU81" s="393"/>
      <c r="AV81" s="393"/>
      <c r="AW81" s="393"/>
      <c r="AX81" s="393"/>
      <c r="AY81" s="393"/>
      <c r="AZ81" s="393"/>
      <c r="BA81" s="367"/>
      <c r="BB81" s="367"/>
      <c r="BC81" s="367"/>
      <c r="BD81" s="111"/>
      <c r="BE81" s="3"/>
      <c r="BF81" s="2"/>
      <c r="BG81" s="2"/>
    </row>
    <row r="82" spans="1:59" ht="7.5" customHeight="1">
      <c r="A82" s="67"/>
      <c r="B82" s="68"/>
      <c r="C82" s="108"/>
      <c r="D82" s="397" t="s">
        <v>41</v>
      </c>
      <c r="E82" s="397"/>
      <c r="F82" s="397"/>
      <c r="G82" s="397"/>
      <c r="H82" s="632"/>
      <c r="I82" s="633" t="s">
        <v>7</v>
      </c>
      <c r="J82" s="397"/>
      <c r="K82" s="397"/>
      <c r="L82" s="397" t="s">
        <v>41</v>
      </c>
      <c r="M82" s="397"/>
      <c r="N82" s="397"/>
      <c r="O82" s="528"/>
      <c r="P82" s="396" t="s">
        <v>7</v>
      </c>
      <c r="Q82" s="397"/>
      <c r="R82" s="397"/>
      <c r="S82" s="397"/>
      <c r="T82" s="94"/>
      <c r="U82" s="69"/>
      <c r="V82" s="70"/>
      <c r="W82" s="94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522"/>
      <c r="AM82" s="522"/>
      <c r="AN82" s="522"/>
      <c r="AO82" s="522"/>
      <c r="AP82" s="571"/>
      <c r="AQ82" s="571"/>
      <c r="AR82" s="571"/>
      <c r="AS82" s="393"/>
      <c r="AT82" s="393"/>
      <c r="AU82" s="393"/>
      <c r="AV82" s="393"/>
      <c r="AW82" s="393"/>
      <c r="AX82" s="393"/>
      <c r="AY82" s="393"/>
      <c r="AZ82" s="393"/>
      <c r="BA82" s="367"/>
      <c r="BB82" s="367"/>
      <c r="BC82" s="367"/>
      <c r="BD82" s="111"/>
      <c r="BE82" s="3"/>
      <c r="BF82" s="2"/>
      <c r="BG82" s="2"/>
    </row>
    <row r="83" spans="1:59" ht="7.5" customHeight="1" thickBot="1">
      <c r="A83" s="67"/>
      <c r="B83" s="68"/>
      <c r="C83" s="108"/>
      <c r="D83" s="399"/>
      <c r="E83" s="399"/>
      <c r="F83" s="399"/>
      <c r="G83" s="399"/>
      <c r="H83" s="530"/>
      <c r="I83" s="634"/>
      <c r="J83" s="399"/>
      <c r="K83" s="399"/>
      <c r="L83" s="399"/>
      <c r="M83" s="399"/>
      <c r="N83" s="399"/>
      <c r="O83" s="529"/>
      <c r="P83" s="398"/>
      <c r="Q83" s="399"/>
      <c r="R83" s="399"/>
      <c r="S83" s="399"/>
      <c r="T83" s="94"/>
      <c r="U83" s="69"/>
      <c r="V83" s="70"/>
      <c r="W83" s="94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522"/>
      <c r="AM83" s="522"/>
      <c r="AN83" s="522"/>
      <c r="AO83" s="522"/>
      <c r="AP83" s="571"/>
      <c r="AQ83" s="571"/>
      <c r="AR83" s="571"/>
      <c r="AS83" s="393"/>
      <c r="AT83" s="393"/>
      <c r="AU83" s="393"/>
      <c r="AV83" s="393"/>
      <c r="AW83" s="393"/>
      <c r="AX83" s="393"/>
      <c r="AY83" s="393"/>
      <c r="AZ83" s="393"/>
      <c r="BA83" s="367"/>
      <c r="BB83" s="367"/>
      <c r="BC83" s="367"/>
      <c r="BD83" s="111"/>
      <c r="BE83" s="3"/>
      <c r="BF83" s="2"/>
      <c r="BG83" s="2"/>
    </row>
    <row r="84" spans="1:59" ht="7.5" customHeight="1">
      <c r="A84" s="67"/>
      <c r="B84" s="68"/>
      <c r="C84" s="108"/>
      <c r="D84" s="539"/>
      <c r="E84" s="540"/>
      <c r="F84" s="541"/>
      <c r="G84" s="545" t="s">
        <v>331</v>
      </c>
      <c r="H84" s="546"/>
      <c r="I84" s="518"/>
      <c r="J84" s="519"/>
      <c r="K84" s="519"/>
      <c r="L84" s="540"/>
      <c r="M84" s="541"/>
      <c r="N84" s="545" t="s">
        <v>330</v>
      </c>
      <c r="O84" s="601"/>
      <c r="P84" s="619"/>
      <c r="Q84" s="519"/>
      <c r="R84" s="519"/>
      <c r="S84" s="620"/>
      <c r="T84" s="94"/>
      <c r="U84" s="69"/>
      <c r="V84" s="70"/>
      <c r="W84" s="94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66"/>
      <c r="AM84" s="366"/>
      <c r="AN84" s="366"/>
      <c r="AO84" s="366"/>
      <c r="AP84" s="609"/>
      <c r="AQ84" s="388"/>
      <c r="AR84" s="388"/>
      <c r="AS84" s="372"/>
      <c r="AT84" s="372"/>
      <c r="AU84" s="372"/>
      <c r="AV84" s="372"/>
      <c r="AW84" s="372"/>
      <c r="AX84" s="372"/>
      <c r="AY84" s="372"/>
      <c r="AZ84" s="372"/>
      <c r="BA84" s="367"/>
      <c r="BB84" s="367"/>
      <c r="BC84" s="367"/>
      <c r="BD84" s="111"/>
      <c r="BE84" s="3"/>
      <c r="BF84" s="2"/>
      <c r="BG84" s="2"/>
    </row>
    <row r="85" spans="1:59" ht="7.5" customHeight="1">
      <c r="A85" s="67"/>
      <c r="B85" s="68"/>
      <c r="C85" s="108"/>
      <c r="D85" s="542"/>
      <c r="E85" s="543"/>
      <c r="F85" s="544"/>
      <c r="G85" s="547"/>
      <c r="H85" s="548"/>
      <c r="I85" s="520"/>
      <c r="J85" s="521"/>
      <c r="K85" s="521"/>
      <c r="L85" s="543"/>
      <c r="M85" s="544"/>
      <c r="N85" s="547"/>
      <c r="O85" s="602"/>
      <c r="P85" s="621"/>
      <c r="Q85" s="521"/>
      <c r="R85" s="521"/>
      <c r="S85" s="622"/>
      <c r="T85" s="94"/>
      <c r="U85" s="69"/>
      <c r="V85" s="70"/>
      <c r="W85" s="94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66"/>
      <c r="AM85" s="366"/>
      <c r="AN85" s="366"/>
      <c r="AO85" s="366"/>
      <c r="AP85" s="388"/>
      <c r="AQ85" s="388"/>
      <c r="AR85" s="388"/>
      <c r="AS85" s="372"/>
      <c r="AT85" s="372"/>
      <c r="AU85" s="372"/>
      <c r="AV85" s="372"/>
      <c r="AW85" s="372"/>
      <c r="AX85" s="372"/>
      <c r="AY85" s="372"/>
      <c r="AZ85" s="372"/>
      <c r="BA85" s="367"/>
      <c r="BB85" s="367"/>
      <c r="BC85" s="367"/>
      <c r="BD85" s="111"/>
      <c r="BE85" s="3"/>
      <c r="BF85" s="2"/>
      <c r="BG85" s="2"/>
    </row>
    <row r="86" spans="1:59" ht="7.5" customHeight="1">
      <c r="A86" s="67"/>
      <c r="B86" s="68"/>
      <c r="C86" s="108"/>
      <c r="D86" s="533"/>
      <c r="E86" s="534"/>
      <c r="F86" s="535"/>
      <c r="G86" s="514" t="s">
        <v>330</v>
      </c>
      <c r="H86" s="515"/>
      <c r="I86" s="586"/>
      <c r="J86" s="581"/>
      <c r="K86" s="581"/>
      <c r="L86" s="534"/>
      <c r="M86" s="535"/>
      <c r="N86" s="514" t="s">
        <v>330</v>
      </c>
      <c r="O86" s="599"/>
      <c r="P86" s="580"/>
      <c r="Q86" s="581"/>
      <c r="R86" s="581"/>
      <c r="S86" s="582"/>
      <c r="T86" s="94"/>
      <c r="U86" s="69"/>
      <c r="V86" s="70"/>
      <c r="W86" s="94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11"/>
      <c r="BE86" s="3"/>
      <c r="BF86" s="2"/>
      <c r="BG86" s="2"/>
    </row>
    <row r="87" spans="1:59" ht="7.5" customHeight="1" thickBot="1">
      <c r="A87" s="67"/>
      <c r="B87" s="68"/>
      <c r="C87" s="108"/>
      <c r="D87" s="536"/>
      <c r="E87" s="537"/>
      <c r="F87" s="538"/>
      <c r="G87" s="516"/>
      <c r="H87" s="517"/>
      <c r="I87" s="587"/>
      <c r="J87" s="584"/>
      <c r="K87" s="584"/>
      <c r="L87" s="537"/>
      <c r="M87" s="538"/>
      <c r="N87" s="516"/>
      <c r="O87" s="600"/>
      <c r="P87" s="583"/>
      <c r="Q87" s="584"/>
      <c r="R87" s="584"/>
      <c r="S87" s="585"/>
      <c r="T87" s="94"/>
      <c r="U87" s="69"/>
      <c r="V87" s="70"/>
      <c r="W87" s="94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38"/>
      <c r="AQ87" s="338"/>
      <c r="AR87" s="338"/>
      <c r="AS87" s="505"/>
      <c r="AT87" s="505"/>
      <c r="AU87" s="505"/>
      <c r="AV87" s="505"/>
      <c r="AW87" s="505"/>
      <c r="AX87" s="505"/>
      <c r="AY87" s="505"/>
      <c r="AZ87" s="505"/>
      <c r="BA87" s="505"/>
      <c r="BB87" s="505"/>
      <c r="BC87" s="505"/>
      <c r="BD87" s="111"/>
      <c r="BE87" s="3"/>
      <c r="BF87" s="2"/>
      <c r="BG87" s="2"/>
    </row>
    <row r="88" spans="1:59" ht="7.5" customHeight="1" thickBot="1">
      <c r="A88" s="67"/>
      <c r="B88" s="68"/>
      <c r="C88" s="108"/>
      <c r="D88" s="112"/>
      <c r="E88" s="112"/>
      <c r="F88" s="112"/>
      <c r="G88" s="113"/>
      <c r="H88" s="113"/>
      <c r="I88" s="114"/>
      <c r="J88" s="114"/>
      <c r="K88" s="114"/>
      <c r="L88" s="112"/>
      <c r="M88" s="112"/>
      <c r="N88" s="113"/>
      <c r="O88" s="113"/>
      <c r="P88" s="114"/>
      <c r="Q88" s="114"/>
      <c r="R88" s="114"/>
      <c r="S88" s="114"/>
      <c r="T88" s="94"/>
      <c r="U88" s="69"/>
      <c r="V88" s="70"/>
      <c r="W88" s="94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38"/>
      <c r="AQ88" s="338"/>
      <c r="AR88" s="338"/>
      <c r="AS88" s="505"/>
      <c r="AT88" s="505"/>
      <c r="AU88" s="505"/>
      <c r="AV88" s="505"/>
      <c r="AW88" s="505"/>
      <c r="AX88" s="505"/>
      <c r="AY88" s="505"/>
      <c r="AZ88" s="505"/>
      <c r="BA88" s="505"/>
      <c r="BB88" s="505"/>
      <c r="BC88" s="505"/>
      <c r="BD88" s="111"/>
      <c r="BE88" s="3"/>
      <c r="BF88" s="2"/>
      <c r="BG88" s="2"/>
    </row>
    <row r="89" spans="1:59" ht="14.25" customHeight="1">
      <c r="A89" s="67"/>
      <c r="B89" s="68"/>
      <c r="C89" s="108"/>
      <c r="D89" s="115" t="s">
        <v>42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7"/>
      <c r="T89" s="94"/>
      <c r="U89" s="69"/>
      <c r="V89" s="70"/>
      <c r="W89" s="94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38"/>
      <c r="AQ89" s="338"/>
      <c r="AR89" s="338"/>
      <c r="AS89" s="505"/>
      <c r="AT89" s="505"/>
      <c r="AU89" s="505"/>
      <c r="AV89" s="505"/>
      <c r="AW89" s="505"/>
      <c r="AX89" s="505"/>
      <c r="AY89" s="505"/>
      <c r="AZ89" s="505"/>
      <c r="BA89" s="505"/>
      <c r="BB89" s="505"/>
      <c r="BC89" s="505"/>
      <c r="BD89" s="111"/>
      <c r="BE89" s="3"/>
      <c r="BF89" s="2"/>
      <c r="BG89" s="2"/>
    </row>
    <row r="90" spans="1:59" ht="7.5" customHeight="1">
      <c r="A90" s="67"/>
      <c r="B90" s="68"/>
      <c r="C90" s="108"/>
      <c r="D90" s="623"/>
      <c r="E90" s="624"/>
      <c r="F90" s="624"/>
      <c r="G90" s="624"/>
      <c r="H90" s="624"/>
      <c r="I90" s="624"/>
      <c r="J90" s="624"/>
      <c r="K90" s="624"/>
      <c r="L90" s="624"/>
      <c r="M90" s="624"/>
      <c r="N90" s="624"/>
      <c r="O90" s="624"/>
      <c r="P90" s="624"/>
      <c r="Q90" s="624"/>
      <c r="R90" s="624"/>
      <c r="S90" s="625"/>
      <c r="T90" s="94"/>
      <c r="U90" s="69"/>
      <c r="V90" s="70"/>
      <c r="W90" s="94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9"/>
      <c r="AI90" s="369"/>
      <c r="AJ90" s="369"/>
      <c r="AK90" s="369"/>
      <c r="AL90" s="369"/>
      <c r="AM90" s="369"/>
      <c r="AN90" s="369"/>
      <c r="AO90" s="369"/>
      <c r="AP90" s="570"/>
      <c r="AQ90" s="367"/>
      <c r="AR90" s="367"/>
      <c r="AS90" s="392"/>
      <c r="AT90" s="392"/>
      <c r="AU90" s="392"/>
      <c r="AV90" s="392"/>
      <c r="AW90" s="392"/>
      <c r="AX90" s="392"/>
      <c r="AY90" s="392"/>
      <c r="AZ90" s="392"/>
      <c r="BA90" s="367"/>
      <c r="BB90" s="367"/>
      <c r="BC90" s="367"/>
      <c r="BD90" s="111"/>
      <c r="BE90" s="3"/>
      <c r="BF90" s="2"/>
      <c r="BG90" s="2"/>
    </row>
    <row r="91" spans="1:59" ht="7.5" customHeight="1">
      <c r="A91" s="67"/>
      <c r="B91" s="68"/>
      <c r="C91" s="108"/>
      <c r="D91" s="626"/>
      <c r="E91" s="627"/>
      <c r="F91" s="627"/>
      <c r="G91" s="627"/>
      <c r="H91" s="627"/>
      <c r="I91" s="627"/>
      <c r="J91" s="627"/>
      <c r="K91" s="627"/>
      <c r="L91" s="627"/>
      <c r="M91" s="627"/>
      <c r="N91" s="627"/>
      <c r="O91" s="627"/>
      <c r="P91" s="627"/>
      <c r="Q91" s="627"/>
      <c r="R91" s="627"/>
      <c r="S91" s="628"/>
      <c r="T91" s="94"/>
      <c r="U91" s="69"/>
      <c r="V91" s="70"/>
      <c r="W91" s="94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9"/>
      <c r="AI91" s="369"/>
      <c r="AJ91" s="369"/>
      <c r="AK91" s="369"/>
      <c r="AL91" s="369"/>
      <c r="AM91" s="369"/>
      <c r="AN91" s="369"/>
      <c r="AO91" s="369"/>
      <c r="AP91" s="367"/>
      <c r="AQ91" s="367"/>
      <c r="AR91" s="367"/>
      <c r="AS91" s="392"/>
      <c r="AT91" s="392"/>
      <c r="AU91" s="392"/>
      <c r="AV91" s="392"/>
      <c r="AW91" s="392"/>
      <c r="AX91" s="392"/>
      <c r="AY91" s="392"/>
      <c r="AZ91" s="392"/>
      <c r="BA91" s="367"/>
      <c r="BB91" s="367"/>
      <c r="BC91" s="367"/>
      <c r="BD91" s="111"/>
      <c r="BE91" s="3"/>
      <c r="BF91" s="2"/>
      <c r="BG91" s="2"/>
    </row>
    <row r="92" spans="1:59" ht="7.5" customHeight="1">
      <c r="A92" s="67"/>
      <c r="B92" s="68"/>
      <c r="C92" s="108"/>
      <c r="D92" s="626"/>
      <c r="E92" s="627"/>
      <c r="F92" s="627"/>
      <c r="G92" s="627"/>
      <c r="H92" s="627"/>
      <c r="I92" s="627"/>
      <c r="J92" s="627"/>
      <c r="K92" s="627"/>
      <c r="L92" s="627"/>
      <c r="M92" s="627"/>
      <c r="N92" s="627"/>
      <c r="O92" s="627"/>
      <c r="P92" s="627"/>
      <c r="Q92" s="627"/>
      <c r="R92" s="627"/>
      <c r="S92" s="628"/>
      <c r="T92" s="94"/>
      <c r="U92" s="69"/>
      <c r="V92" s="70"/>
      <c r="W92" s="94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9"/>
      <c r="AI92" s="369"/>
      <c r="AJ92" s="369"/>
      <c r="AK92" s="369"/>
      <c r="AL92" s="369"/>
      <c r="AM92" s="369"/>
      <c r="AN92" s="369"/>
      <c r="AO92" s="369"/>
      <c r="AP92" s="570"/>
      <c r="AQ92" s="367"/>
      <c r="AR92" s="367"/>
      <c r="AS92" s="392"/>
      <c r="AT92" s="392"/>
      <c r="AU92" s="392"/>
      <c r="AV92" s="392"/>
      <c r="AW92" s="392"/>
      <c r="AX92" s="392"/>
      <c r="AY92" s="392"/>
      <c r="AZ92" s="392"/>
      <c r="BA92" s="367"/>
      <c r="BB92" s="367"/>
      <c r="BC92" s="367"/>
      <c r="BD92" s="111"/>
      <c r="BE92" s="3"/>
      <c r="BF92" s="2"/>
      <c r="BG92" s="2"/>
    </row>
    <row r="93" spans="1:59" ht="7.5" customHeight="1">
      <c r="A93" s="67"/>
      <c r="B93" s="68"/>
      <c r="C93" s="108"/>
      <c r="D93" s="626"/>
      <c r="E93" s="627"/>
      <c r="F93" s="627"/>
      <c r="G93" s="627"/>
      <c r="H93" s="627"/>
      <c r="I93" s="627"/>
      <c r="J93" s="627"/>
      <c r="K93" s="627"/>
      <c r="L93" s="627"/>
      <c r="M93" s="627"/>
      <c r="N93" s="627"/>
      <c r="O93" s="627"/>
      <c r="P93" s="627"/>
      <c r="Q93" s="627"/>
      <c r="R93" s="627"/>
      <c r="S93" s="628"/>
      <c r="T93" s="94"/>
      <c r="U93" s="69"/>
      <c r="V93" s="70"/>
      <c r="W93" s="94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9"/>
      <c r="AI93" s="369"/>
      <c r="AJ93" s="369"/>
      <c r="AK93" s="369"/>
      <c r="AL93" s="369"/>
      <c r="AM93" s="369"/>
      <c r="AN93" s="369"/>
      <c r="AO93" s="369"/>
      <c r="AP93" s="367"/>
      <c r="AQ93" s="367"/>
      <c r="AR93" s="367"/>
      <c r="AS93" s="392"/>
      <c r="AT93" s="392"/>
      <c r="AU93" s="392"/>
      <c r="AV93" s="392"/>
      <c r="AW93" s="392"/>
      <c r="AX93" s="392"/>
      <c r="AY93" s="392"/>
      <c r="AZ93" s="392"/>
      <c r="BA93" s="367"/>
      <c r="BB93" s="367"/>
      <c r="BC93" s="367"/>
      <c r="BD93" s="111"/>
      <c r="BE93" s="3"/>
      <c r="BF93" s="2"/>
      <c r="BG93" s="2"/>
    </row>
    <row r="94" spans="1:59" ht="7.5" customHeight="1">
      <c r="A94" s="67"/>
      <c r="B94" s="68"/>
      <c r="C94" s="108"/>
      <c r="D94" s="626"/>
      <c r="E94" s="627"/>
      <c r="F94" s="627"/>
      <c r="G94" s="627"/>
      <c r="H94" s="627"/>
      <c r="I94" s="627"/>
      <c r="J94" s="627"/>
      <c r="K94" s="627"/>
      <c r="L94" s="627"/>
      <c r="M94" s="627"/>
      <c r="N94" s="627"/>
      <c r="O94" s="627"/>
      <c r="P94" s="627"/>
      <c r="Q94" s="627"/>
      <c r="R94" s="627"/>
      <c r="S94" s="628"/>
      <c r="T94" s="94"/>
      <c r="U94" s="69"/>
      <c r="V94" s="70"/>
      <c r="W94" s="94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9"/>
      <c r="AI94" s="369"/>
      <c r="AJ94" s="369"/>
      <c r="AK94" s="369"/>
      <c r="AL94" s="369"/>
      <c r="AM94" s="369"/>
      <c r="AN94" s="369"/>
      <c r="AO94" s="369"/>
      <c r="AP94" s="570"/>
      <c r="AQ94" s="367"/>
      <c r="AR94" s="367"/>
      <c r="AS94" s="392"/>
      <c r="AT94" s="392"/>
      <c r="AU94" s="392"/>
      <c r="AV94" s="392"/>
      <c r="AW94" s="392"/>
      <c r="AX94" s="392"/>
      <c r="AY94" s="392"/>
      <c r="AZ94" s="392"/>
      <c r="BA94" s="367"/>
      <c r="BB94" s="367"/>
      <c r="BC94" s="367"/>
      <c r="BD94" s="111"/>
      <c r="BE94" s="3"/>
      <c r="BF94" s="2"/>
      <c r="BG94" s="2"/>
    </row>
    <row r="95" spans="1:59" ht="7.5" customHeight="1">
      <c r="A95" s="67"/>
      <c r="B95" s="68"/>
      <c r="C95" s="108"/>
      <c r="D95" s="626"/>
      <c r="E95" s="627"/>
      <c r="F95" s="627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8"/>
      <c r="T95" s="94"/>
      <c r="U95" s="69"/>
      <c r="V95" s="70"/>
      <c r="W95" s="94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9"/>
      <c r="AI95" s="369"/>
      <c r="AJ95" s="369"/>
      <c r="AK95" s="369"/>
      <c r="AL95" s="369"/>
      <c r="AM95" s="369"/>
      <c r="AN95" s="369"/>
      <c r="AO95" s="369"/>
      <c r="AP95" s="367"/>
      <c r="AQ95" s="367"/>
      <c r="AR95" s="367"/>
      <c r="AS95" s="392"/>
      <c r="AT95" s="392"/>
      <c r="AU95" s="392"/>
      <c r="AV95" s="392"/>
      <c r="AW95" s="392"/>
      <c r="AX95" s="392"/>
      <c r="AY95" s="392"/>
      <c r="AZ95" s="392"/>
      <c r="BA95" s="367"/>
      <c r="BB95" s="367"/>
      <c r="BC95" s="367"/>
      <c r="BD95" s="111"/>
      <c r="BE95" s="3"/>
      <c r="BF95" s="2"/>
      <c r="BG95" s="2"/>
    </row>
    <row r="96" spans="1:59" ht="7.5" customHeight="1">
      <c r="A96" s="67"/>
      <c r="B96" s="68"/>
      <c r="C96" s="108"/>
      <c r="D96" s="626"/>
      <c r="E96" s="627"/>
      <c r="F96" s="627"/>
      <c r="G96" s="627"/>
      <c r="H96" s="627"/>
      <c r="I96" s="627"/>
      <c r="J96" s="627"/>
      <c r="K96" s="627"/>
      <c r="L96" s="627"/>
      <c r="M96" s="627"/>
      <c r="N96" s="627"/>
      <c r="O96" s="627"/>
      <c r="P96" s="627"/>
      <c r="Q96" s="627"/>
      <c r="R96" s="627"/>
      <c r="S96" s="628"/>
      <c r="T96" s="94"/>
      <c r="U96" s="69"/>
      <c r="V96" s="70"/>
      <c r="W96" s="94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9"/>
      <c r="AI96" s="369"/>
      <c r="AJ96" s="369"/>
      <c r="AK96" s="369"/>
      <c r="AL96" s="369"/>
      <c r="AM96" s="369"/>
      <c r="AN96" s="369"/>
      <c r="AO96" s="369"/>
      <c r="AP96" s="570"/>
      <c r="AQ96" s="367"/>
      <c r="AR96" s="367"/>
      <c r="AS96" s="392"/>
      <c r="AT96" s="392"/>
      <c r="AU96" s="392"/>
      <c r="AV96" s="392"/>
      <c r="AW96" s="392"/>
      <c r="AX96" s="392"/>
      <c r="AY96" s="392"/>
      <c r="AZ96" s="392"/>
      <c r="BA96" s="367"/>
      <c r="BB96" s="367"/>
      <c r="BC96" s="367"/>
      <c r="BD96" s="111"/>
      <c r="BE96" s="3"/>
      <c r="BF96" s="2"/>
      <c r="BG96" s="2"/>
    </row>
    <row r="97" spans="1:59" ht="7.5" customHeight="1">
      <c r="A97" s="67"/>
      <c r="B97" s="68"/>
      <c r="C97" s="108"/>
      <c r="D97" s="626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7"/>
      <c r="R97" s="627"/>
      <c r="S97" s="628"/>
      <c r="T97" s="94"/>
      <c r="U97" s="69"/>
      <c r="V97" s="70"/>
      <c r="W97" s="94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9"/>
      <c r="AI97" s="369"/>
      <c r="AJ97" s="369"/>
      <c r="AK97" s="369"/>
      <c r="AL97" s="369"/>
      <c r="AM97" s="369"/>
      <c r="AN97" s="369"/>
      <c r="AO97" s="369"/>
      <c r="AP97" s="367"/>
      <c r="AQ97" s="367"/>
      <c r="AR97" s="367"/>
      <c r="AS97" s="392"/>
      <c r="AT97" s="392"/>
      <c r="AU97" s="392"/>
      <c r="AV97" s="392"/>
      <c r="AW97" s="392"/>
      <c r="AX97" s="392"/>
      <c r="AY97" s="392"/>
      <c r="AZ97" s="392"/>
      <c r="BA97" s="367"/>
      <c r="BB97" s="367"/>
      <c r="BC97" s="367"/>
      <c r="BD97" s="111"/>
      <c r="BE97" s="3"/>
      <c r="BF97" s="2"/>
      <c r="BG97" s="2"/>
    </row>
    <row r="98" spans="1:59" ht="7.5" customHeight="1">
      <c r="A98" s="67"/>
      <c r="B98" s="68"/>
      <c r="C98" s="108"/>
      <c r="D98" s="626"/>
      <c r="E98" s="627"/>
      <c r="F98" s="627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7"/>
      <c r="R98" s="627"/>
      <c r="S98" s="628"/>
      <c r="T98" s="94"/>
      <c r="U98" s="69"/>
      <c r="V98" s="70"/>
      <c r="W98" s="94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9"/>
      <c r="AI98" s="369"/>
      <c r="AJ98" s="369"/>
      <c r="AK98" s="369"/>
      <c r="AL98" s="369"/>
      <c r="AM98" s="369"/>
      <c r="AN98" s="369"/>
      <c r="AO98" s="369"/>
      <c r="AP98" s="570"/>
      <c r="AQ98" s="367"/>
      <c r="AR98" s="367"/>
      <c r="AS98" s="392"/>
      <c r="AT98" s="392"/>
      <c r="AU98" s="392"/>
      <c r="AV98" s="392"/>
      <c r="AW98" s="392"/>
      <c r="AX98" s="392"/>
      <c r="AY98" s="392"/>
      <c r="AZ98" s="392"/>
      <c r="BA98" s="367"/>
      <c r="BB98" s="367"/>
      <c r="BC98" s="367"/>
      <c r="BD98" s="111"/>
      <c r="BE98" s="3"/>
      <c r="BF98" s="2"/>
      <c r="BG98" s="2"/>
    </row>
    <row r="99" spans="1:59" ht="7.5" customHeight="1">
      <c r="A99" s="67"/>
      <c r="B99" s="68"/>
      <c r="C99" s="108"/>
      <c r="D99" s="626"/>
      <c r="E99" s="627"/>
      <c r="F99" s="627"/>
      <c r="G99" s="627"/>
      <c r="H99" s="627"/>
      <c r="I99" s="627"/>
      <c r="J99" s="627"/>
      <c r="K99" s="627"/>
      <c r="L99" s="627"/>
      <c r="M99" s="627"/>
      <c r="N99" s="627"/>
      <c r="O99" s="627"/>
      <c r="P99" s="627"/>
      <c r="Q99" s="627"/>
      <c r="R99" s="627"/>
      <c r="S99" s="628"/>
      <c r="T99" s="94"/>
      <c r="U99" s="69"/>
      <c r="V99" s="70"/>
      <c r="W99" s="94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9"/>
      <c r="AI99" s="369"/>
      <c r="AJ99" s="369"/>
      <c r="AK99" s="369"/>
      <c r="AL99" s="369"/>
      <c r="AM99" s="369"/>
      <c r="AN99" s="369"/>
      <c r="AO99" s="369"/>
      <c r="AP99" s="367"/>
      <c r="AQ99" s="367"/>
      <c r="AR99" s="367"/>
      <c r="AS99" s="392"/>
      <c r="AT99" s="392"/>
      <c r="AU99" s="392"/>
      <c r="AV99" s="392"/>
      <c r="AW99" s="392"/>
      <c r="AX99" s="392"/>
      <c r="AY99" s="392"/>
      <c r="AZ99" s="392"/>
      <c r="BA99" s="367"/>
      <c r="BB99" s="367"/>
      <c r="BC99" s="367"/>
      <c r="BD99" s="111"/>
      <c r="BE99" s="3"/>
      <c r="BF99" s="2"/>
      <c r="BG99" s="2"/>
    </row>
    <row r="100" spans="1:59" ht="7.5" customHeight="1">
      <c r="A100" s="67"/>
      <c r="B100" s="68"/>
      <c r="C100" s="108"/>
      <c r="D100" s="626"/>
      <c r="E100" s="627"/>
      <c r="F100" s="627"/>
      <c r="G100" s="627"/>
      <c r="H100" s="627"/>
      <c r="I100" s="627"/>
      <c r="J100" s="627"/>
      <c r="K100" s="627"/>
      <c r="L100" s="627"/>
      <c r="M100" s="627"/>
      <c r="N100" s="627"/>
      <c r="O100" s="627"/>
      <c r="P100" s="627"/>
      <c r="Q100" s="627"/>
      <c r="R100" s="627"/>
      <c r="S100" s="628"/>
      <c r="T100" s="94"/>
      <c r="U100" s="69"/>
      <c r="V100" s="70"/>
      <c r="W100" s="94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9"/>
      <c r="AI100" s="369"/>
      <c r="AJ100" s="369"/>
      <c r="AK100" s="369"/>
      <c r="AL100" s="369"/>
      <c r="AM100" s="369"/>
      <c r="AN100" s="369"/>
      <c r="AO100" s="369"/>
      <c r="AP100" s="570"/>
      <c r="AQ100" s="367"/>
      <c r="AR100" s="367"/>
      <c r="AS100" s="392"/>
      <c r="AT100" s="392"/>
      <c r="AU100" s="392"/>
      <c r="AV100" s="392"/>
      <c r="AW100" s="392"/>
      <c r="AX100" s="392"/>
      <c r="AY100" s="392"/>
      <c r="AZ100" s="392"/>
      <c r="BA100" s="367"/>
      <c r="BB100" s="367"/>
      <c r="BC100" s="367"/>
      <c r="BD100" s="111"/>
      <c r="BE100" s="3"/>
      <c r="BF100" s="2"/>
      <c r="BG100" s="2"/>
    </row>
    <row r="101" spans="1:59" ht="7.5" customHeight="1">
      <c r="A101" s="67"/>
      <c r="B101" s="68"/>
      <c r="C101" s="108"/>
      <c r="D101" s="626"/>
      <c r="E101" s="627"/>
      <c r="F101" s="627"/>
      <c r="G101" s="627"/>
      <c r="H101" s="627"/>
      <c r="I101" s="627"/>
      <c r="J101" s="627"/>
      <c r="K101" s="627"/>
      <c r="L101" s="627"/>
      <c r="M101" s="627"/>
      <c r="N101" s="627"/>
      <c r="O101" s="627"/>
      <c r="P101" s="627"/>
      <c r="Q101" s="627"/>
      <c r="R101" s="627"/>
      <c r="S101" s="628"/>
      <c r="T101" s="94"/>
      <c r="U101" s="69"/>
      <c r="V101" s="70"/>
      <c r="W101" s="94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9"/>
      <c r="AI101" s="369"/>
      <c r="AJ101" s="369"/>
      <c r="AK101" s="369"/>
      <c r="AL101" s="369"/>
      <c r="AM101" s="369"/>
      <c r="AN101" s="369"/>
      <c r="AO101" s="369"/>
      <c r="AP101" s="367"/>
      <c r="AQ101" s="367"/>
      <c r="AR101" s="367"/>
      <c r="AS101" s="392"/>
      <c r="AT101" s="392"/>
      <c r="AU101" s="392"/>
      <c r="AV101" s="392"/>
      <c r="AW101" s="392"/>
      <c r="AX101" s="392"/>
      <c r="AY101" s="392"/>
      <c r="AZ101" s="392"/>
      <c r="BA101" s="367"/>
      <c r="BB101" s="367"/>
      <c r="BC101" s="367"/>
      <c r="BD101" s="111"/>
      <c r="BE101" s="3"/>
      <c r="BF101" s="2"/>
      <c r="BG101" s="2"/>
    </row>
    <row r="102" spans="1:59" ht="7.5" customHeight="1">
      <c r="A102" s="67"/>
      <c r="B102" s="68"/>
      <c r="C102" s="108"/>
      <c r="D102" s="626"/>
      <c r="E102" s="627"/>
      <c r="F102" s="627"/>
      <c r="G102" s="627"/>
      <c r="H102" s="627"/>
      <c r="I102" s="627"/>
      <c r="J102" s="627"/>
      <c r="K102" s="627"/>
      <c r="L102" s="627"/>
      <c r="M102" s="627"/>
      <c r="N102" s="627"/>
      <c r="O102" s="627"/>
      <c r="P102" s="627"/>
      <c r="Q102" s="627"/>
      <c r="R102" s="627"/>
      <c r="S102" s="628"/>
      <c r="T102" s="94"/>
      <c r="U102" s="69"/>
      <c r="V102" s="70"/>
      <c r="W102" s="94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65"/>
      <c r="AI102" s="365"/>
      <c r="AJ102" s="365"/>
      <c r="AK102" s="365"/>
      <c r="AL102" s="365"/>
      <c r="AM102" s="365"/>
      <c r="AN102" s="365"/>
      <c r="AO102" s="365"/>
      <c r="AP102" s="570"/>
      <c r="AQ102" s="367"/>
      <c r="AR102" s="367"/>
      <c r="AS102" s="392"/>
      <c r="AT102" s="392"/>
      <c r="AU102" s="392"/>
      <c r="AV102" s="392"/>
      <c r="AW102" s="392"/>
      <c r="AX102" s="392"/>
      <c r="AY102" s="392"/>
      <c r="AZ102" s="392"/>
      <c r="BA102" s="367"/>
      <c r="BB102" s="367"/>
      <c r="BC102" s="367"/>
      <c r="BD102" s="111"/>
      <c r="BE102" s="3"/>
      <c r="BF102" s="2"/>
      <c r="BG102" s="2"/>
    </row>
    <row r="103" spans="1:59" ht="7.5" customHeight="1">
      <c r="A103" s="67"/>
      <c r="B103" s="68"/>
      <c r="C103" s="108"/>
      <c r="D103" s="626"/>
      <c r="E103" s="627"/>
      <c r="F103" s="627"/>
      <c r="G103" s="627"/>
      <c r="H103" s="627"/>
      <c r="I103" s="627"/>
      <c r="J103" s="627"/>
      <c r="K103" s="627"/>
      <c r="L103" s="627"/>
      <c r="M103" s="627"/>
      <c r="N103" s="627"/>
      <c r="O103" s="627"/>
      <c r="P103" s="627"/>
      <c r="Q103" s="627"/>
      <c r="R103" s="627"/>
      <c r="S103" s="628"/>
      <c r="T103" s="94"/>
      <c r="U103" s="69"/>
      <c r="V103" s="70"/>
      <c r="W103" s="94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65"/>
      <c r="AI103" s="365"/>
      <c r="AJ103" s="365"/>
      <c r="AK103" s="365"/>
      <c r="AL103" s="365"/>
      <c r="AM103" s="365"/>
      <c r="AN103" s="365"/>
      <c r="AO103" s="365"/>
      <c r="AP103" s="367"/>
      <c r="AQ103" s="367"/>
      <c r="AR103" s="367"/>
      <c r="AS103" s="392"/>
      <c r="AT103" s="392"/>
      <c r="AU103" s="392"/>
      <c r="AV103" s="392"/>
      <c r="AW103" s="392"/>
      <c r="AX103" s="392"/>
      <c r="AY103" s="392"/>
      <c r="AZ103" s="392"/>
      <c r="BA103" s="367"/>
      <c r="BB103" s="367"/>
      <c r="BC103" s="367"/>
      <c r="BD103" s="111"/>
      <c r="BE103" s="3"/>
      <c r="BF103" s="2"/>
      <c r="BG103" s="2"/>
    </row>
    <row r="104" spans="1:59" ht="7.5" customHeight="1">
      <c r="A104" s="67"/>
      <c r="B104" s="68"/>
      <c r="C104" s="108"/>
      <c r="D104" s="626"/>
      <c r="E104" s="627"/>
      <c r="F104" s="627"/>
      <c r="G104" s="627"/>
      <c r="H104" s="627"/>
      <c r="I104" s="627"/>
      <c r="J104" s="627"/>
      <c r="K104" s="627"/>
      <c r="L104" s="627"/>
      <c r="M104" s="627"/>
      <c r="N104" s="627"/>
      <c r="O104" s="627"/>
      <c r="P104" s="627"/>
      <c r="Q104" s="627"/>
      <c r="R104" s="627"/>
      <c r="S104" s="628"/>
      <c r="T104" s="94"/>
      <c r="U104" s="69"/>
      <c r="V104" s="70"/>
      <c r="W104" s="94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65"/>
      <c r="AI104" s="365"/>
      <c r="AJ104" s="365"/>
      <c r="AK104" s="365"/>
      <c r="AL104" s="365"/>
      <c r="AM104" s="365"/>
      <c r="AN104" s="365"/>
      <c r="AO104" s="365"/>
      <c r="AP104" s="367"/>
      <c r="AQ104" s="367"/>
      <c r="AR104" s="367"/>
      <c r="AS104" s="392"/>
      <c r="AT104" s="392"/>
      <c r="AU104" s="392"/>
      <c r="AV104" s="392"/>
      <c r="AW104" s="392"/>
      <c r="AX104" s="392"/>
      <c r="AY104" s="392"/>
      <c r="AZ104" s="392"/>
      <c r="BA104" s="367"/>
      <c r="BB104" s="367"/>
      <c r="BC104" s="367"/>
      <c r="BD104" s="111"/>
      <c r="BE104" s="3"/>
      <c r="BF104" s="2"/>
      <c r="BG104" s="2"/>
    </row>
    <row r="105" spans="1:59" ht="7.5" customHeight="1" thickBot="1">
      <c r="A105" s="67"/>
      <c r="B105" s="68"/>
      <c r="C105" s="108"/>
      <c r="D105" s="629"/>
      <c r="E105" s="630"/>
      <c r="F105" s="630"/>
      <c r="G105" s="630"/>
      <c r="H105" s="630"/>
      <c r="I105" s="630"/>
      <c r="J105" s="630"/>
      <c r="K105" s="630"/>
      <c r="L105" s="630"/>
      <c r="M105" s="630"/>
      <c r="N105" s="630"/>
      <c r="O105" s="630"/>
      <c r="P105" s="630"/>
      <c r="Q105" s="630"/>
      <c r="R105" s="630"/>
      <c r="S105" s="631"/>
      <c r="T105" s="94"/>
      <c r="U105" s="69"/>
      <c r="V105" s="70"/>
      <c r="W105" s="94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6"/>
      <c r="AI105" s="366"/>
      <c r="AJ105" s="366"/>
      <c r="AK105" s="366"/>
      <c r="AL105" s="366"/>
      <c r="AM105" s="366"/>
      <c r="AN105" s="366"/>
      <c r="AO105" s="366"/>
      <c r="AP105" s="609"/>
      <c r="AQ105" s="388"/>
      <c r="AR105" s="388"/>
      <c r="AS105" s="392"/>
      <c r="AT105" s="372"/>
      <c r="AU105" s="372"/>
      <c r="AV105" s="372"/>
      <c r="AW105" s="372"/>
      <c r="AX105" s="372"/>
      <c r="AY105" s="372"/>
      <c r="AZ105" s="372"/>
      <c r="BA105" s="367"/>
      <c r="BB105" s="367"/>
      <c r="BC105" s="367"/>
      <c r="BD105" s="111"/>
      <c r="BE105" s="3"/>
      <c r="BF105" s="2"/>
      <c r="BG105" s="2"/>
    </row>
    <row r="106" spans="1:59" ht="7.5" customHeight="1">
      <c r="A106" s="67"/>
      <c r="B106" s="6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94"/>
      <c r="U106" s="69"/>
      <c r="V106" s="70"/>
      <c r="W106" s="94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6"/>
      <c r="AI106" s="366"/>
      <c r="AJ106" s="366"/>
      <c r="AK106" s="366"/>
      <c r="AL106" s="366"/>
      <c r="AM106" s="366"/>
      <c r="AN106" s="366"/>
      <c r="AO106" s="366"/>
      <c r="AP106" s="388"/>
      <c r="AQ106" s="388"/>
      <c r="AR106" s="388"/>
      <c r="AS106" s="372"/>
      <c r="AT106" s="372"/>
      <c r="AU106" s="372"/>
      <c r="AV106" s="372"/>
      <c r="AW106" s="372"/>
      <c r="AX106" s="372"/>
      <c r="AY106" s="372"/>
      <c r="AZ106" s="372"/>
      <c r="BA106" s="367"/>
      <c r="BB106" s="367"/>
      <c r="BC106" s="367"/>
      <c r="BD106" s="111"/>
      <c r="BE106" s="3"/>
      <c r="BF106" s="2"/>
      <c r="BG106" s="2"/>
    </row>
    <row r="107" spans="1:59" ht="7.5" customHeight="1">
      <c r="A107" s="67"/>
      <c r="B107" s="68"/>
      <c r="C107" s="603" t="s">
        <v>294</v>
      </c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5"/>
      <c r="U107" s="69"/>
      <c r="V107" s="70"/>
      <c r="W107" s="94"/>
      <c r="X107" s="367" t="s">
        <v>43</v>
      </c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71"/>
      <c r="AI107" s="71"/>
      <c r="AJ107" s="610">
        <f>MIN('計算書（非表示）'!AX26,P58)</f>
        <v>0</v>
      </c>
      <c r="AK107" s="367"/>
      <c r="AL107" s="367"/>
      <c r="AM107" s="367"/>
      <c r="AN107" s="367"/>
      <c r="AO107" s="367"/>
      <c r="AP107" s="464" t="s">
        <v>44</v>
      </c>
      <c r="AQ107" s="464"/>
      <c r="AR107" s="464"/>
      <c r="AS107" s="464"/>
      <c r="AT107" s="464"/>
      <c r="AU107" s="464"/>
      <c r="AV107" s="464"/>
      <c r="AW107" s="464"/>
      <c r="AX107" s="464"/>
      <c r="AY107" s="464"/>
      <c r="AZ107" s="464"/>
      <c r="BA107" s="464"/>
      <c r="BB107" s="464"/>
      <c r="BC107" s="464"/>
      <c r="BD107" s="465"/>
      <c r="BE107" s="3"/>
      <c r="BF107" s="2"/>
      <c r="BG107" s="2"/>
    </row>
    <row r="108" spans="1:59" ht="7.5" customHeight="1">
      <c r="A108" s="118"/>
      <c r="B108" s="119"/>
      <c r="C108" s="606"/>
      <c r="D108" s="607"/>
      <c r="E108" s="607"/>
      <c r="F108" s="607"/>
      <c r="G108" s="607"/>
      <c r="H108" s="607"/>
      <c r="I108" s="607"/>
      <c r="J108" s="607"/>
      <c r="K108" s="607"/>
      <c r="L108" s="607"/>
      <c r="M108" s="607"/>
      <c r="N108" s="607"/>
      <c r="O108" s="607"/>
      <c r="P108" s="607"/>
      <c r="Q108" s="607"/>
      <c r="R108" s="607"/>
      <c r="S108" s="607"/>
      <c r="T108" s="608"/>
      <c r="U108" s="120"/>
      <c r="V108" s="121"/>
      <c r="W108" s="122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123"/>
      <c r="AI108" s="123"/>
      <c r="AJ108" s="445"/>
      <c r="AK108" s="445"/>
      <c r="AL108" s="445"/>
      <c r="AM108" s="445"/>
      <c r="AN108" s="445"/>
      <c r="AO108" s="445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8"/>
      <c r="BE108" s="2"/>
      <c r="BF108" s="2"/>
      <c r="BG108" s="2"/>
    </row>
    <row r="109" spans="1:59" ht="7.5" customHeight="1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2"/>
      <c r="BF109" s="2"/>
      <c r="BG109" s="2"/>
    </row>
    <row r="110" spans="1:59" ht="7.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</row>
    <row r="111" spans="1:59" ht="7.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</row>
    <row r="112" spans="1:59" ht="7.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</row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</sheetData>
  <sheetProtection sheet="1" objects="1" scenarios="1" selectLockedCells="1"/>
  <mergeCells count="450">
    <mergeCell ref="S3:AG3"/>
    <mergeCell ref="G3:K3"/>
    <mergeCell ref="AH3:AN3"/>
    <mergeCell ref="AO3:BD3"/>
    <mergeCell ref="L3:R3"/>
    <mergeCell ref="D67:I68"/>
    <mergeCell ref="D69:I70"/>
    <mergeCell ref="J73:S74"/>
    <mergeCell ref="D65:S66"/>
    <mergeCell ref="AY25:BD26"/>
    <mergeCell ref="AY47:BD48"/>
    <mergeCell ref="AY33:BD34"/>
    <mergeCell ref="AY43:BD44"/>
    <mergeCell ref="AY21:BD22"/>
    <mergeCell ref="AS23:AV24"/>
    <mergeCell ref="AW23:AX24"/>
    <mergeCell ref="AY23:BD24"/>
    <mergeCell ref="AJ19:AL20"/>
    <mergeCell ref="AM19:AN20"/>
    <mergeCell ref="AY53:BD54"/>
    <mergeCell ref="AW43:AX44"/>
    <mergeCell ref="AS43:AV44"/>
    <mergeCell ref="AS47:AV48"/>
    <mergeCell ref="AW47:AX48"/>
    <mergeCell ref="J67:S68"/>
    <mergeCell ref="J69:K70"/>
    <mergeCell ref="L69:O70"/>
    <mergeCell ref="P69:Q70"/>
    <mergeCell ref="R69:S70"/>
    <mergeCell ref="J52:L54"/>
    <mergeCell ref="J55:L57"/>
    <mergeCell ref="AW53:AX54"/>
    <mergeCell ref="AW49:AX50"/>
    <mergeCell ref="W51:AC52"/>
    <mergeCell ref="AD51:AG52"/>
    <mergeCell ref="W49:AC50"/>
    <mergeCell ref="AD49:AG50"/>
    <mergeCell ref="AJ49:AL50"/>
    <mergeCell ref="AH49:AI50"/>
    <mergeCell ref="AH51:AI52"/>
    <mergeCell ref="AJ51:AL52"/>
    <mergeCell ref="AM49:AN50"/>
    <mergeCell ref="M58:O59"/>
    <mergeCell ref="P58:S59"/>
    <mergeCell ref="M49:O51"/>
    <mergeCell ref="P49:S51"/>
    <mergeCell ref="W66:BD67"/>
    <mergeCell ref="AS51:AV52"/>
    <mergeCell ref="AY49:BD50"/>
    <mergeCell ref="AY51:BD52"/>
    <mergeCell ref="AP98:AR99"/>
    <mergeCell ref="BA90:BC91"/>
    <mergeCell ref="AP84:AR85"/>
    <mergeCell ref="BA98:BC99"/>
    <mergeCell ref="AP90:AR91"/>
    <mergeCell ref="AP92:AR93"/>
    <mergeCell ref="AP94:AR95"/>
    <mergeCell ref="BB64:BD65"/>
    <mergeCell ref="W60:AR61"/>
    <mergeCell ref="BB60:BD61"/>
    <mergeCell ref="AS60:BA61"/>
    <mergeCell ref="AS64:BA65"/>
    <mergeCell ref="AS62:BA63"/>
    <mergeCell ref="X62:AO63"/>
    <mergeCell ref="AP62:AR63"/>
    <mergeCell ref="BB62:BD63"/>
    <mergeCell ref="W64:AR65"/>
    <mergeCell ref="BB58:BD59"/>
    <mergeCell ref="AS55:AV57"/>
    <mergeCell ref="AY55:BD56"/>
    <mergeCell ref="W55:AC57"/>
    <mergeCell ref="AS53:AV54"/>
    <mergeCell ref="AS49:AV50"/>
    <mergeCell ref="AW55:AX56"/>
    <mergeCell ref="C107:T108"/>
    <mergeCell ref="AP105:AR106"/>
    <mergeCell ref="X107:AG108"/>
    <mergeCell ref="AJ107:AO108"/>
    <mergeCell ref="AP107:BD108"/>
    <mergeCell ref="BA105:BC106"/>
    <mergeCell ref="BA100:BC101"/>
    <mergeCell ref="BA94:BC95"/>
    <mergeCell ref="BA96:BC97"/>
    <mergeCell ref="D73:I74"/>
    <mergeCell ref="D75:I76"/>
    <mergeCell ref="D77:I78"/>
    <mergeCell ref="AA84:AK85"/>
    <mergeCell ref="AL84:AO85"/>
    <mergeCell ref="X87:AG89"/>
    <mergeCell ref="P84:S85"/>
    <mergeCell ref="BA80:BC83"/>
    <mergeCell ref="D90:S105"/>
    <mergeCell ref="D82:H83"/>
    <mergeCell ref="I82:K83"/>
    <mergeCell ref="AW51:AX52"/>
    <mergeCell ref="BA102:BC104"/>
    <mergeCell ref="AS102:AZ104"/>
    <mergeCell ref="BA92:BC93"/>
    <mergeCell ref="X92:AG93"/>
    <mergeCell ref="AS87:BC89"/>
    <mergeCell ref="BA84:BC85"/>
    <mergeCell ref="AS80:AZ83"/>
    <mergeCell ref="AS84:AZ85"/>
    <mergeCell ref="N86:O87"/>
    <mergeCell ref="AP80:AR83"/>
    <mergeCell ref="N84:O85"/>
    <mergeCell ref="AH94:AO95"/>
    <mergeCell ref="X94:AG95"/>
    <mergeCell ref="X96:AG97"/>
    <mergeCell ref="X98:AG99"/>
    <mergeCell ref="X90:AG91"/>
    <mergeCell ref="AP87:AR89"/>
    <mergeCell ref="X72:Z85"/>
    <mergeCell ref="L71:O72"/>
    <mergeCell ref="AP96:AR97"/>
    <mergeCell ref="AS69:BC71"/>
    <mergeCell ref="AY29:BD30"/>
    <mergeCell ref="AW27:AX28"/>
    <mergeCell ref="AY27:BD28"/>
    <mergeCell ref="AS29:AV30"/>
    <mergeCell ref="AW31:AX32"/>
    <mergeCell ref="AW39:AX40"/>
    <mergeCell ref="AW37:AX38"/>
    <mergeCell ref="AW45:AX46"/>
    <mergeCell ref="AY31:BD32"/>
    <mergeCell ref="AS37:AV38"/>
    <mergeCell ref="AS41:AV42"/>
    <mergeCell ref="AY45:BD46"/>
    <mergeCell ref="AY35:BD36"/>
    <mergeCell ref="AY37:BD38"/>
    <mergeCell ref="AY39:BD40"/>
    <mergeCell ref="AY41:BD42"/>
    <mergeCell ref="AW41:AX42"/>
    <mergeCell ref="AS45:AV46"/>
    <mergeCell ref="AW35:AX36"/>
    <mergeCell ref="W21:AC22"/>
    <mergeCell ref="AD21:AG22"/>
    <mergeCell ref="AJ21:AL22"/>
    <mergeCell ref="AM21:AN22"/>
    <mergeCell ref="AH21:AI22"/>
    <mergeCell ref="AH19:AI20"/>
    <mergeCell ref="AJ23:AL24"/>
    <mergeCell ref="AS21:AV22"/>
    <mergeCell ref="AW21:AX22"/>
    <mergeCell ref="AM23:AN24"/>
    <mergeCell ref="AW17:AX18"/>
    <mergeCell ref="AY17:BD18"/>
    <mergeCell ref="AM15:AN16"/>
    <mergeCell ref="AW19:AX20"/>
    <mergeCell ref="AY19:BD20"/>
    <mergeCell ref="AS19:AV20"/>
    <mergeCell ref="AS17:AV18"/>
    <mergeCell ref="AW9:AX10"/>
    <mergeCell ref="AY13:BD14"/>
    <mergeCell ref="AY9:BD10"/>
    <mergeCell ref="AW11:AX12"/>
    <mergeCell ref="AY11:BD12"/>
    <mergeCell ref="AY15:BD16"/>
    <mergeCell ref="AM11:AN12"/>
    <mergeCell ref="AS11:AV12"/>
    <mergeCell ref="AS15:AV16"/>
    <mergeCell ref="AW15:AX16"/>
    <mergeCell ref="AS13:AV14"/>
    <mergeCell ref="AW13:AX14"/>
    <mergeCell ref="AM13:AN14"/>
    <mergeCell ref="U19:V20"/>
    <mergeCell ref="W11:AC12"/>
    <mergeCell ref="AD11:AG12"/>
    <mergeCell ref="AJ11:AL12"/>
    <mergeCell ref="AD17:AG18"/>
    <mergeCell ref="AJ17:AL18"/>
    <mergeCell ref="W19:AC20"/>
    <mergeCell ref="AD19:AG20"/>
    <mergeCell ref="AD13:AG14"/>
    <mergeCell ref="AH17:AI18"/>
    <mergeCell ref="AJ15:AL16"/>
    <mergeCell ref="W13:AC14"/>
    <mergeCell ref="X105:AG106"/>
    <mergeCell ref="X102:AG104"/>
    <mergeCell ref="AP100:AR101"/>
    <mergeCell ref="X100:AG101"/>
    <mergeCell ref="BA76:BC77"/>
    <mergeCell ref="BA78:BC79"/>
    <mergeCell ref="BA72:BC73"/>
    <mergeCell ref="BA74:BC75"/>
    <mergeCell ref="P71:Q72"/>
    <mergeCell ref="AL69:AO71"/>
    <mergeCell ref="AP69:AR71"/>
    <mergeCell ref="AP78:AR79"/>
    <mergeCell ref="AL78:AO79"/>
    <mergeCell ref="AP76:AR77"/>
    <mergeCell ref="AA72:AK75"/>
    <mergeCell ref="AA76:AK79"/>
    <mergeCell ref="J77:S78"/>
    <mergeCell ref="R71:S72"/>
    <mergeCell ref="P86:S87"/>
    <mergeCell ref="I86:K87"/>
    <mergeCell ref="AH96:AO97"/>
    <mergeCell ref="AH98:AO99"/>
    <mergeCell ref="L86:M87"/>
    <mergeCell ref="AP102:AR104"/>
    <mergeCell ref="A14:B15"/>
    <mergeCell ref="A19:B20"/>
    <mergeCell ref="A24:B25"/>
    <mergeCell ref="A29:B30"/>
    <mergeCell ref="U14:V15"/>
    <mergeCell ref="AL76:AO77"/>
    <mergeCell ref="D61:S62"/>
    <mergeCell ref="D63:S64"/>
    <mergeCell ref="D58:I59"/>
    <mergeCell ref="J58:L59"/>
    <mergeCell ref="D46:I48"/>
    <mergeCell ref="D49:I51"/>
    <mergeCell ref="D52:I54"/>
    <mergeCell ref="D55:I57"/>
    <mergeCell ref="J46:L48"/>
    <mergeCell ref="J49:L51"/>
    <mergeCell ref="X69:AK71"/>
    <mergeCell ref="U24:V25"/>
    <mergeCell ref="U29:V30"/>
    <mergeCell ref="W23:AC24"/>
    <mergeCell ref="AD23:AG24"/>
    <mergeCell ref="AJ13:AL14"/>
    <mergeCell ref="W15:AC16"/>
    <mergeCell ref="AD15:AG16"/>
    <mergeCell ref="G86:H87"/>
    <mergeCell ref="AH92:AO93"/>
    <mergeCell ref="AH90:AO91"/>
    <mergeCell ref="I84:K85"/>
    <mergeCell ref="AL72:AO73"/>
    <mergeCell ref="AL74:AO75"/>
    <mergeCell ref="AP72:AR73"/>
    <mergeCell ref="AP74:AR75"/>
    <mergeCell ref="J71:K72"/>
    <mergeCell ref="AL80:AO83"/>
    <mergeCell ref="AA80:AK83"/>
    <mergeCell ref="L82:O83"/>
    <mergeCell ref="P82:S83"/>
    <mergeCell ref="D80:S81"/>
    <mergeCell ref="D71:I72"/>
    <mergeCell ref="D86:F87"/>
    <mergeCell ref="D84:F85"/>
    <mergeCell ref="G84:H85"/>
    <mergeCell ref="L84:M85"/>
    <mergeCell ref="J75:S76"/>
    <mergeCell ref="AD55:AG57"/>
    <mergeCell ref="AJ55:AL57"/>
    <mergeCell ref="W53:AC54"/>
    <mergeCell ref="AD53:AG54"/>
    <mergeCell ref="AJ53:AL54"/>
    <mergeCell ref="AM53:AN54"/>
    <mergeCell ref="AH53:AI54"/>
    <mergeCell ref="W58:AR59"/>
    <mergeCell ref="AM55:AN57"/>
    <mergeCell ref="AH55:AI57"/>
    <mergeCell ref="AD47:AG48"/>
    <mergeCell ref="W43:AC44"/>
    <mergeCell ref="AD43:AG44"/>
    <mergeCell ref="W41:AC42"/>
    <mergeCell ref="AD41:AG42"/>
    <mergeCell ref="AJ41:AL42"/>
    <mergeCell ref="AM41:AN42"/>
    <mergeCell ref="AJ43:AL44"/>
    <mergeCell ref="AM43:AN44"/>
    <mergeCell ref="AJ47:AL48"/>
    <mergeCell ref="AM47:AN48"/>
    <mergeCell ref="AY4:BD8"/>
    <mergeCell ref="W17:AC18"/>
    <mergeCell ref="C30:F32"/>
    <mergeCell ref="AM4:AN8"/>
    <mergeCell ref="AJ4:AL8"/>
    <mergeCell ref="W9:AC10"/>
    <mergeCell ref="AD9:AG10"/>
    <mergeCell ref="AM9:AN10"/>
    <mergeCell ref="AS9:AV10"/>
    <mergeCell ref="AS4:AV8"/>
    <mergeCell ref="AJ9:AL10"/>
    <mergeCell ref="AH4:AI8"/>
    <mergeCell ref="AD4:AG8"/>
    <mergeCell ref="N30:O32"/>
    <mergeCell ref="P30:R32"/>
    <mergeCell ref="I30:K32"/>
    <mergeCell ref="L30:M32"/>
    <mergeCell ref="N21:O23"/>
    <mergeCell ref="P21:R23"/>
    <mergeCell ref="S15:T17"/>
    <mergeCell ref="S18:T20"/>
    <mergeCell ref="S21:T23"/>
    <mergeCell ref="S24:T26"/>
    <mergeCell ref="G30:H32"/>
    <mergeCell ref="M52:O54"/>
    <mergeCell ref="P52:S54"/>
    <mergeCell ref="M55:O57"/>
    <mergeCell ref="P55:S57"/>
    <mergeCell ref="AW4:AX8"/>
    <mergeCell ref="W29:AC30"/>
    <mergeCell ref="AD29:AG30"/>
    <mergeCell ref="AD33:AG34"/>
    <mergeCell ref="S27:T29"/>
    <mergeCell ref="S30:T32"/>
    <mergeCell ref="C33:R34"/>
    <mergeCell ref="S33:T34"/>
    <mergeCell ref="C27:F29"/>
    <mergeCell ref="P27:R29"/>
    <mergeCell ref="G27:H29"/>
    <mergeCell ref="I27:K29"/>
    <mergeCell ref="L27:M29"/>
    <mergeCell ref="W39:AC40"/>
    <mergeCell ref="AD39:AG40"/>
    <mergeCell ref="AJ39:AL40"/>
    <mergeCell ref="P40:S42"/>
    <mergeCell ref="M43:O45"/>
    <mergeCell ref="P43:S45"/>
    <mergeCell ref="C35:R36"/>
    <mergeCell ref="M46:O48"/>
    <mergeCell ref="P46:S48"/>
    <mergeCell ref="L21:M23"/>
    <mergeCell ref="I18:K20"/>
    <mergeCell ref="L18:M20"/>
    <mergeCell ref="C24:F26"/>
    <mergeCell ref="G24:H26"/>
    <mergeCell ref="I24:K26"/>
    <mergeCell ref="L24:M26"/>
    <mergeCell ref="D43:I45"/>
    <mergeCell ref="D40:I42"/>
    <mergeCell ref="J40:L42"/>
    <mergeCell ref="J43:L45"/>
    <mergeCell ref="M40:O42"/>
    <mergeCell ref="N24:O26"/>
    <mergeCell ref="N27:O29"/>
    <mergeCell ref="P24:R26"/>
    <mergeCell ref="N18:O20"/>
    <mergeCell ref="P18:R20"/>
    <mergeCell ref="C18:F20"/>
    <mergeCell ref="G18:H20"/>
    <mergeCell ref="N15:O17"/>
    <mergeCell ref="P15:R17"/>
    <mergeCell ref="C15:F17"/>
    <mergeCell ref="G15:H17"/>
    <mergeCell ref="I15:K17"/>
    <mergeCell ref="L15:M17"/>
    <mergeCell ref="L12:M14"/>
    <mergeCell ref="C37:R38"/>
    <mergeCell ref="S35:T36"/>
    <mergeCell ref="S37:T38"/>
    <mergeCell ref="C21:F23"/>
    <mergeCell ref="G21:H23"/>
    <mergeCell ref="I21:K23"/>
    <mergeCell ref="W4:AC8"/>
    <mergeCell ref="C4:F8"/>
    <mergeCell ref="G4:H8"/>
    <mergeCell ref="I4:K8"/>
    <mergeCell ref="L4:M8"/>
    <mergeCell ref="N9:O11"/>
    <mergeCell ref="P9:R11"/>
    <mergeCell ref="S9:T11"/>
    <mergeCell ref="S12:T14"/>
    <mergeCell ref="S4:T8"/>
    <mergeCell ref="N12:O14"/>
    <mergeCell ref="C12:F14"/>
    <mergeCell ref="G12:H14"/>
    <mergeCell ref="I12:K14"/>
    <mergeCell ref="C9:F11"/>
    <mergeCell ref="G9:H11"/>
    <mergeCell ref="I9:K11"/>
    <mergeCell ref="L9:M11"/>
    <mergeCell ref="P12:R14"/>
    <mergeCell ref="N4:O8"/>
    <mergeCell ref="P4:R8"/>
    <mergeCell ref="Q1:BD2"/>
    <mergeCell ref="A1:P2"/>
    <mergeCell ref="A3:F3"/>
    <mergeCell ref="AS105:AZ106"/>
    <mergeCell ref="AS72:AZ73"/>
    <mergeCell ref="AS74:AZ75"/>
    <mergeCell ref="AS76:AZ77"/>
    <mergeCell ref="AS78:AZ79"/>
    <mergeCell ref="AS90:AZ91"/>
    <mergeCell ref="AS92:AZ93"/>
    <mergeCell ref="AS100:AZ101"/>
    <mergeCell ref="AJ37:AL38"/>
    <mergeCell ref="AM37:AN38"/>
    <mergeCell ref="AS35:AV36"/>
    <mergeCell ref="AW29:AX30"/>
    <mergeCell ref="AH47:AI48"/>
    <mergeCell ref="AJ33:AL34"/>
    <mergeCell ref="AM33:AN34"/>
    <mergeCell ref="AS33:AV34"/>
    <mergeCell ref="AW33:AX34"/>
    <mergeCell ref="AM39:AN40"/>
    <mergeCell ref="AS94:AZ95"/>
    <mergeCell ref="AS96:AZ97"/>
    <mergeCell ref="AS98:AZ99"/>
    <mergeCell ref="W25:AC26"/>
    <mergeCell ref="AD25:AG26"/>
    <mergeCell ref="AJ25:AL26"/>
    <mergeCell ref="AM25:AN26"/>
    <mergeCell ref="AS25:AV26"/>
    <mergeCell ref="AW25:AX26"/>
    <mergeCell ref="AH25:AI26"/>
    <mergeCell ref="AJ31:AL32"/>
    <mergeCell ref="AM31:AN32"/>
    <mergeCell ref="AS31:AV32"/>
    <mergeCell ref="W31:AC32"/>
    <mergeCell ref="AD31:AG32"/>
    <mergeCell ref="W27:AC28"/>
    <mergeCell ref="AD27:AG28"/>
    <mergeCell ref="AH27:AI28"/>
    <mergeCell ref="AH29:AI30"/>
    <mergeCell ref="AH31:AI32"/>
    <mergeCell ref="AS27:AV28"/>
    <mergeCell ref="W33:AC34"/>
    <mergeCell ref="W37:AC38"/>
    <mergeCell ref="AD37:AG38"/>
    <mergeCell ref="W35:AC36"/>
    <mergeCell ref="AS39:AV40"/>
    <mergeCell ref="AH102:AO104"/>
    <mergeCell ref="AH105:AO106"/>
    <mergeCell ref="AH87:AO89"/>
    <mergeCell ref="AH37:AI38"/>
    <mergeCell ref="AH39:AI40"/>
    <mergeCell ref="AH41:AI42"/>
    <mergeCell ref="AH43:AI44"/>
    <mergeCell ref="AH45:AI46"/>
    <mergeCell ref="AH100:AO101"/>
    <mergeCell ref="AS58:BA59"/>
    <mergeCell ref="AD35:AG36"/>
    <mergeCell ref="AJ35:AL36"/>
    <mergeCell ref="AM35:AN36"/>
    <mergeCell ref="W45:AC46"/>
    <mergeCell ref="AD45:AG46"/>
    <mergeCell ref="AJ45:AL46"/>
    <mergeCell ref="AM45:AN46"/>
    <mergeCell ref="AM51:AN52"/>
    <mergeCell ref="W47:AC48"/>
    <mergeCell ref="AO4:AR6"/>
    <mergeCell ref="AO7:AP8"/>
    <mergeCell ref="AQ7:AR8"/>
    <mergeCell ref="AH9:AI10"/>
    <mergeCell ref="AH11:AI12"/>
    <mergeCell ref="AH13:AI14"/>
    <mergeCell ref="AH23:AI24"/>
    <mergeCell ref="AH33:AI34"/>
    <mergeCell ref="AH35:AI36"/>
    <mergeCell ref="AH15:AI16"/>
    <mergeCell ref="AM17:AN18"/>
    <mergeCell ref="AJ27:AL28"/>
    <mergeCell ref="AM27:AN28"/>
    <mergeCell ref="AJ29:AL30"/>
    <mergeCell ref="AM29:AN30"/>
  </mergeCells>
  <phoneticPr fontId="1"/>
  <dataValidations xWindow="239" yWindow="335" count="8">
    <dataValidation type="list" allowBlank="1" showInputMessage="1" showErrorMessage="1" error="１か3を入力してください。" sqref="G9:H32">
      <formula1>"1,3"</formula1>
    </dataValidation>
    <dataValidation type="list" allowBlank="1" showInputMessage="1" showErrorMessage="1" error="リストより選択ください。" sqref="L9:M32">
      <formula1>"新,既"</formula1>
    </dataValidation>
    <dataValidation type="list" allowBlank="1" showInputMessage="1" showErrorMessage="1" sqref="X73:Y74 J73:S76">
      <formula1>"選択してください,あり,なし"</formula1>
    </dataValidation>
    <dataValidation allowBlank="1" showErrorMessage="1" sqref="G3"/>
    <dataValidation type="list" allowBlank="1" showInputMessage="1" showErrorMessage="1" sqref="P9:R32">
      <formula1>"Y・Δ,Δ・Ｙ,Y・Y,△・△,V・V,単独（電灯）,V（灯動併用）,その他"</formula1>
    </dataValidation>
    <dataValidation type="list" allowBlank="1" showInputMessage="1" showErrorMessage="1" sqref="J67:S68">
      <formula1>"選択してください,常用,ﾋﾟｰｸｶｯﾄ,非常用"</formula1>
    </dataValidation>
    <dataValidation type="list" allowBlank="1" showInputMessage="1" showErrorMessage="1" sqref="D65:S66">
      <formula1>"ﾀﾞﾌﾞﾙｸﾘｯｸして選択してください,あり,なし"</formula1>
    </dataValidation>
    <dataValidation type="list" allowBlank="1" showInputMessage="1" showErrorMessage="1" sqref="J77:S78">
      <formula1>"選択してください,手続き要,手続き不要"</formula1>
    </dataValidation>
  </dataValidations>
  <printOptions horizontalCentered="1" verticalCentered="1"/>
  <pageMargins left="0.47244094488188981" right="0.47244094488188981" top="0.59055118110236227" bottom="0.59055118110236227" header="0.39370078740157483" footer="0.39370078740157483"/>
  <pageSetup paperSize="9" scale="98" orientation="portrait" r:id="rId1"/>
  <headerFooter alignWithMargins="0">
    <oddFooter>&amp;L&amp;F</oddFooter>
  </headerFooter>
  <rowBreaks count="1" manualBreakCount="1">
    <brk id="10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CX327"/>
  <sheetViews>
    <sheetView showGridLines="0" view="pageBreakPreview" zoomScale="85" zoomScaleNormal="85" zoomScaleSheetLayoutView="85" workbookViewId="0">
      <pane ySplit="9" topLeftCell="A10" activePane="bottomLeft" state="frozen"/>
      <selection pane="bottomLeft" activeCell="AF22" sqref="AF22"/>
    </sheetView>
  </sheetViews>
  <sheetFormatPr defaultRowHeight="13.5" outlineLevelCol="1"/>
  <cols>
    <col min="1" max="1" width="3.125" style="331" customWidth="1"/>
    <col min="2" max="2" width="1.5" style="331" customWidth="1"/>
    <col min="3" max="3" width="3.875" style="331" customWidth="1"/>
    <col min="4" max="9" width="1.5" style="331" customWidth="1"/>
    <col min="10" max="14" width="2.625" style="331" customWidth="1"/>
    <col min="15" max="15" width="2.375" style="331" customWidth="1"/>
    <col min="16" max="16" width="20.625" style="331" customWidth="1"/>
    <col min="17" max="21" width="1.5" style="331" customWidth="1"/>
    <col min="22" max="23" width="3.75" style="331" customWidth="1"/>
    <col min="24" max="25" width="2.625" style="331" customWidth="1"/>
    <col min="26" max="30" width="1.875" style="331" customWidth="1"/>
    <col min="31" max="31" width="1.5" style="331" customWidth="1"/>
    <col min="32" max="32" width="3.625" style="331" customWidth="1"/>
    <col min="33" max="38" width="1.5" style="331" customWidth="1"/>
    <col min="39" max="44" width="2.75" style="331" customWidth="1"/>
    <col min="45" max="45" width="19.25" style="331" customWidth="1"/>
    <col min="46" max="50" width="1.5" style="331" customWidth="1"/>
    <col min="51" max="52" width="4" style="331" customWidth="1"/>
    <col min="53" max="54" width="2.75" style="331" customWidth="1"/>
    <col min="55" max="57" width="1.5" style="331" customWidth="1"/>
    <col min="58" max="58" width="1.75" style="331" customWidth="1"/>
    <col min="59" max="59" width="3.375" style="331" customWidth="1"/>
    <col min="60" max="99" width="1.625" style="331" customWidth="1"/>
    <col min="100" max="100" width="16.625" style="329" hidden="1" customWidth="1" outlineLevel="1"/>
    <col min="101" max="101" width="6.625" style="329" hidden="1" customWidth="1" outlineLevel="1"/>
    <col min="102" max="102" width="1.625" style="331" customWidth="1" collapsed="1"/>
    <col min="103" max="156" width="1.625" style="331" customWidth="1"/>
    <col min="157" max="16384" width="9" style="331"/>
  </cols>
  <sheetData>
    <row r="1" spans="2:101" s="124" customFormat="1" ht="12" customHeight="1">
      <c r="B1" s="316" t="s">
        <v>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9"/>
      <c r="CV1" s="320" t="s">
        <v>10</v>
      </c>
      <c r="CW1" s="320" t="s">
        <v>55</v>
      </c>
    </row>
    <row r="2" spans="2:101" s="124" customFormat="1" ht="21" customHeight="1">
      <c r="B2" s="321"/>
      <c r="C2" s="697" t="s">
        <v>193</v>
      </c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697"/>
      <c r="AS2" s="697"/>
      <c r="AT2" s="697"/>
      <c r="AU2" s="697"/>
      <c r="AV2" s="697"/>
      <c r="AW2" s="697"/>
      <c r="AX2" s="697"/>
      <c r="AY2" s="697"/>
      <c r="AZ2" s="697"/>
      <c r="BA2" s="697"/>
      <c r="BB2" s="697"/>
      <c r="BC2" s="697"/>
      <c r="BD2" s="697"/>
      <c r="BE2" s="697"/>
      <c r="BF2" s="697"/>
      <c r="BG2" s="698"/>
      <c r="CV2" s="322" t="s">
        <v>81</v>
      </c>
      <c r="CW2" s="322">
        <v>102</v>
      </c>
    </row>
    <row r="3" spans="2:101" s="124" customFormat="1" ht="22.5" customHeight="1">
      <c r="B3" s="323"/>
      <c r="C3" s="703" t="s">
        <v>281</v>
      </c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5"/>
      <c r="AE3" s="324"/>
      <c r="AF3" s="703" t="s">
        <v>276</v>
      </c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5"/>
      <c r="CV3" s="322" t="s">
        <v>85</v>
      </c>
      <c r="CW3" s="322">
        <v>103</v>
      </c>
    </row>
    <row r="4" spans="2:101" s="124" customFormat="1" ht="8.4499999999999993" customHeight="1">
      <c r="B4" s="325"/>
      <c r="C4" s="702" t="s">
        <v>279</v>
      </c>
      <c r="D4" s="459" t="s">
        <v>4</v>
      </c>
      <c r="E4" s="459"/>
      <c r="F4" s="459"/>
      <c r="G4" s="459"/>
      <c r="H4" s="692" t="s">
        <v>5</v>
      </c>
      <c r="I4" s="693"/>
      <c r="J4" s="397" t="s">
        <v>296</v>
      </c>
      <c r="K4" s="397"/>
      <c r="L4" s="397"/>
      <c r="M4" s="397"/>
      <c r="N4" s="397"/>
      <c r="O4" s="397"/>
      <c r="P4" s="562" t="s">
        <v>297</v>
      </c>
      <c r="Q4" s="403" t="s">
        <v>11</v>
      </c>
      <c r="R4" s="403"/>
      <c r="S4" s="403"/>
      <c r="T4" s="403" t="s">
        <v>6</v>
      </c>
      <c r="U4" s="403"/>
      <c r="V4" s="407" t="s">
        <v>194</v>
      </c>
      <c r="W4" s="696"/>
      <c r="X4" s="403" t="s">
        <v>7</v>
      </c>
      <c r="Y4" s="403"/>
      <c r="Z4" s="403" t="s">
        <v>277</v>
      </c>
      <c r="AA4" s="403"/>
      <c r="AB4" s="403"/>
      <c r="AC4" s="403"/>
      <c r="AD4" s="403"/>
      <c r="AE4" s="326"/>
      <c r="AF4" s="702" t="s">
        <v>279</v>
      </c>
      <c r="AG4" s="459" t="s">
        <v>4</v>
      </c>
      <c r="AH4" s="459"/>
      <c r="AI4" s="459"/>
      <c r="AJ4" s="459"/>
      <c r="AK4" s="692" t="s">
        <v>5</v>
      </c>
      <c r="AL4" s="693"/>
      <c r="AM4" s="397" t="s">
        <v>296</v>
      </c>
      <c r="AN4" s="397"/>
      <c r="AO4" s="397"/>
      <c r="AP4" s="397"/>
      <c r="AQ4" s="397"/>
      <c r="AR4" s="397"/>
      <c r="AS4" s="562" t="s">
        <v>297</v>
      </c>
      <c r="AT4" s="403" t="s">
        <v>11</v>
      </c>
      <c r="AU4" s="403"/>
      <c r="AV4" s="403"/>
      <c r="AW4" s="403" t="s">
        <v>6</v>
      </c>
      <c r="AX4" s="403"/>
      <c r="AY4" s="407" t="s">
        <v>332</v>
      </c>
      <c r="AZ4" s="696"/>
      <c r="BA4" s="403" t="s">
        <v>7</v>
      </c>
      <c r="BB4" s="403"/>
      <c r="BC4" s="403" t="s">
        <v>277</v>
      </c>
      <c r="BD4" s="403"/>
      <c r="BE4" s="403"/>
      <c r="BF4" s="403"/>
      <c r="BG4" s="403"/>
      <c r="CV4" s="322" t="s">
        <v>187</v>
      </c>
      <c r="CW4" s="322">
        <v>104</v>
      </c>
    </row>
    <row r="5" spans="2:101" s="124" customFormat="1" ht="8.4499999999999993" customHeight="1">
      <c r="B5" s="325"/>
      <c r="C5" s="702"/>
      <c r="D5" s="459"/>
      <c r="E5" s="459"/>
      <c r="F5" s="459"/>
      <c r="G5" s="459"/>
      <c r="H5" s="694"/>
      <c r="I5" s="695"/>
      <c r="J5" s="397"/>
      <c r="K5" s="397"/>
      <c r="L5" s="397"/>
      <c r="M5" s="397"/>
      <c r="N5" s="397"/>
      <c r="O5" s="397"/>
      <c r="P5" s="700"/>
      <c r="Q5" s="403"/>
      <c r="R5" s="403"/>
      <c r="S5" s="403"/>
      <c r="T5" s="403"/>
      <c r="U5" s="403"/>
      <c r="V5" s="337"/>
      <c r="W5" s="339"/>
      <c r="X5" s="403"/>
      <c r="Y5" s="403"/>
      <c r="Z5" s="403"/>
      <c r="AA5" s="403"/>
      <c r="AB5" s="403"/>
      <c r="AC5" s="403"/>
      <c r="AD5" s="403"/>
      <c r="AE5" s="326"/>
      <c r="AF5" s="702"/>
      <c r="AG5" s="459"/>
      <c r="AH5" s="459"/>
      <c r="AI5" s="459"/>
      <c r="AJ5" s="459"/>
      <c r="AK5" s="694"/>
      <c r="AL5" s="695"/>
      <c r="AM5" s="397"/>
      <c r="AN5" s="397"/>
      <c r="AO5" s="397"/>
      <c r="AP5" s="397"/>
      <c r="AQ5" s="397"/>
      <c r="AR5" s="397"/>
      <c r="AS5" s="700"/>
      <c r="AT5" s="403"/>
      <c r="AU5" s="403"/>
      <c r="AV5" s="403"/>
      <c r="AW5" s="403"/>
      <c r="AX5" s="403"/>
      <c r="AY5" s="337"/>
      <c r="AZ5" s="339"/>
      <c r="BA5" s="403"/>
      <c r="BB5" s="403"/>
      <c r="BC5" s="403"/>
      <c r="BD5" s="403"/>
      <c r="BE5" s="403"/>
      <c r="BF5" s="403"/>
      <c r="BG5" s="403"/>
      <c r="CV5" s="322" t="s">
        <v>197</v>
      </c>
      <c r="CW5" s="322">
        <v>106</v>
      </c>
    </row>
    <row r="6" spans="2:101" s="124" customFormat="1" ht="8.4499999999999993" customHeight="1">
      <c r="B6" s="325"/>
      <c r="C6" s="702"/>
      <c r="D6" s="459"/>
      <c r="E6" s="459"/>
      <c r="F6" s="459"/>
      <c r="G6" s="459"/>
      <c r="H6" s="694"/>
      <c r="I6" s="695"/>
      <c r="J6" s="397"/>
      <c r="K6" s="397"/>
      <c r="L6" s="397"/>
      <c r="M6" s="397"/>
      <c r="N6" s="397"/>
      <c r="O6" s="397"/>
      <c r="P6" s="700"/>
      <c r="Q6" s="403"/>
      <c r="R6" s="403"/>
      <c r="S6" s="403"/>
      <c r="T6" s="403"/>
      <c r="U6" s="403"/>
      <c r="V6" s="337"/>
      <c r="W6" s="339"/>
      <c r="X6" s="403"/>
      <c r="Y6" s="403"/>
      <c r="Z6" s="403"/>
      <c r="AA6" s="403"/>
      <c r="AB6" s="403"/>
      <c r="AC6" s="403"/>
      <c r="AD6" s="403"/>
      <c r="AE6" s="326"/>
      <c r="AF6" s="702"/>
      <c r="AG6" s="459"/>
      <c r="AH6" s="459"/>
      <c r="AI6" s="459"/>
      <c r="AJ6" s="459"/>
      <c r="AK6" s="694"/>
      <c r="AL6" s="695"/>
      <c r="AM6" s="397"/>
      <c r="AN6" s="397"/>
      <c r="AO6" s="397"/>
      <c r="AP6" s="397"/>
      <c r="AQ6" s="397"/>
      <c r="AR6" s="397"/>
      <c r="AS6" s="700"/>
      <c r="AT6" s="403"/>
      <c r="AU6" s="403"/>
      <c r="AV6" s="403"/>
      <c r="AW6" s="403"/>
      <c r="AX6" s="403"/>
      <c r="AY6" s="337"/>
      <c r="AZ6" s="339"/>
      <c r="BA6" s="403"/>
      <c r="BB6" s="403"/>
      <c r="BC6" s="403"/>
      <c r="BD6" s="403"/>
      <c r="BE6" s="403"/>
      <c r="BF6" s="403"/>
      <c r="BG6" s="403"/>
      <c r="CV6" s="322" t="s">
        <v>278</v>
      </c>
      <c r="CW6" s="322">
        <v>107</v>
      </c>
    </row>
    <row r="7" spans="2:101" s="124" customFormat="1" ht="8.4499999999999993" customHeight="1">
      <c r="B7" s="325"/>
      <c r="C7" s="702"/>
      <c r="D7" s="459"/>
      <c r="E7" s="459"/>
      <c r="F7" s="459"/>
      <c r="G7" s="459"/>
      <c r="H7" s="694"/>
      <c r="I7" s="695"/>
      <c r="J7" s="399"/>
      <c r="K7" s="399"/>
      <c r="L7" s="399"/>
      <c r="M7" s="399"/>
      <c r="N7" s="399"/>
      <c r="O7" s="399"/>
      <c r="P7" s="700"/>
      <c r="Q7" s="404"/>
      <c r="R7" s="404"/>
      <c r="S7" s="404"/>
      <c r="T7" s="404"/>
      <c r="U7" s="404"/>
      <c r="V7" s="337"/>
      <c r="W7" s="339"/>
      <c r="X7" s="404"/>
      <c r="Y7" s="404"/>
      <c r="Z7" s="403"/>
      <c r="AA7" s="403"/>
      <c r="AB7" s="403"/>
      <c r="AC7" s="403"/>
      <c r="AD7" s="403"/>
      <c r="AE7" s="326"/>
      <c r="AF7" s="702"/>
      <c r="AG7" s="459"/>
      <c r="AH7" s="459"/>
      <c r="AI7" s="459"/>
      <c r="AJ7" s="459"/>
      <c r="AK7" s="694"/>
      <c r="AL7" s="695"/>
      <c r="AM7" s="399"/>
      <c r="AN7" s="399"/>
      <c r="AO7" s="399"/>
      <c r="AP7" s="399"/>
      <c r="AQ7" s="399"/>
      <c r="AR7" s="399"/>
      <c r="AS7" s="700"/>
      <c r="AT7" s="404"/>
      <c r="AU7" s="404"/>
      <c r="AV7" s="404"/>
      <c r="AW7" s="404"/>
      <c r="AX7" s="404"/>
      <c r="AY7" s="337"/>
      <c r="AZ7" s="339"/>
      <c r="BA7" s="404"/>
      <c r="BB7" s="404"/>
      <c r="BC7" s="403"/>
      <c r="BD7" s="403"/>
      <c r="BE7" s="403"/>
      <c r="BF7" s="403"/>
      <c r="BG7" s="403"/>
      <c r="CV7" s="322" t="s">
        <v>285</v>
      </c>
      <c r="CW7" s="322">
        <v>202</v>
      </c>
    </row>
    <row r="8" spans="2:101" s="124" customFormat="1" ht="8.4499999999999993" customHeight="1">
      <c r="B8" s="325"/>
      <c r="C8" s="702"/>
      <c r="D8" s="459"/>
      <c r="E8" s="459"/>
      <c r="F8" s="459"/>
      <c r="G8" s="459"/>
      <c r="H8" s="694"/>
      <c r="I8" s="695"/>
      <c r="J8" s="399"/>
      <c r="K8" s="399"/>
      <c r="L8" s="399"/>
      <c r="M8" s="399"/>
      <c r="N8" s="399"/>
      <c r="O8" s="399"/>
      <c r="P8" s="700"/>
      <c r="Q8" s="404"/>
      <c r="R8" s="404"/>
      <c r="S8" s="404"/>
      <c r="T8" s="404"/>
      <c r="U8" s="404"/>
      <c r="V8" s="337"/>
      <c r="W8" s="339"/>
      <c r="X8" s="404"/>
      <c r="Y8" s="404"/>
      <c r="Z8" s="403"/>
      <c r="AA8" s="403"/>
      <c r="AB8" s="403"/>
      <c r="AC8" s="403"/>
      <c r="AD8" s="403"/>
      <c r="AE8" s="326"/>
      <c r="AF8" s="702"/>
      <c r="AG8" s="459"/>
      <c r="AH8" s="459"/>
      <c r="AI8" s="459"/>
      <c r="AJ8" s="459"/>
      <c r="AK8" s="694"/>
      <c r="AL8" s="695"/>
      <c r="AM8" s="399"/>
      <c r="AN8" s="399"/>
      <c r="AO8" s="399"/>
      <c r="AP8" s="399"/>
      <c r="AQ8" s="399"/>
      <c r="AR8" s="399"/>
      <c r="AS8" s="700"/>
      <c r="AT8" s="404"/>
      <c r="AU8" s="404"/>
      <c r="AV8" s="404"/>
      <c r="AW8" s="404"/>
      <c r="AX8" s="404"/>
      <c r="AY8" s="337"/>
      <c r="AZ8" s="339"/>
      <c r="BA8" s="404"/>
      <c r="BB8" s="404"/>
      <c r="BC8" s="403"/>
      <c r="BD8" s="403"/>
      <c r="BE8" s="403"/>
      <c r="BF8" s="403"/>
      <c r="BG8" s="403"/>
      <c r="CV8" s="322" t="s">
        <v>286</v>
      </c>
      <c r="CW8" s="322">
        <v>204</v>
      </c>
    </row>
    <row r="9" spans="2:101" s="124" customFormat="1" ht="8.4499999999999993" customHeight="1" thickBot="1">
      <c r="B9" s="325"/>
      <c r="C9" s="702"/>
      <c r="D9" s="459"/>
      <c r="E9" s="459"/>
      <c r="F9" s="459"/>
      <c r="G9" s="459"/>
      <c r="H9" s="694"/>
      <c r="I9" s="695"/>
      <c r="J9" s="399"/>
      <c r="K9" s="399"/>
      <c r="L9" s="399"/>
      <c r="M9" s="399"/>
      <c r="N9" s="399"/>
      <c r="O9" s="399"/>
      <c r="P9" s="700"/>
      <c r="Q9" s="404"/>
      <c r="R9" s="404"/>
      <c r="S9" s="404"/>
      <c r="T9" s="404"/>
      <c r="U9" s="404"/>
      <c r="V9" s="337"/>
      <c r="W9" s="339"/>
      <c r="X9" s="404"/>
      <c r="Y9" s="404"/>
      <c r="Z9" s="403"/>
      <c r="AA9" s="403"/>
      <c r="AB9" s="403"/>
      <c r="AC9" s="403"/>
      <c r="AD9" s="403"/>
      <c r="AE9" s="326"/>
      <c r="AF9" s="702"/>
      <c r="AG9" s="459"/>
      <c r="AH9" s="459"/>
      <c r="AI9" s="459"/>
      <c r="AJ9" s="459"/>
      <c r="AK9" s="694"/>
      <c r="AL9" s="695"/>
      <c r="AM9" s="399"/>
      <c r="AN9" s="399"/>
      <c r="AO9" s="399"/>
      <c r="AP9" s="399"/>
      <c r="AQ9" s="399"/>
      <c r="AR9" s="399"/>
      <c r="AS9" s="701"/>
      <c r="AT9" s="404"/>
      <c r="AU9" s="404"/>
      <c r="AV9" s="404"/>
      <c r="AW9" s="404"/>
      <c r="AX9" s="404"/>
      <c r="AY9" s="337"/>
      <c r="AZ9" s="339"/>
      <c r="BA9" s="404"/>
      <c r="BB9" s="404"/>
      <c r="BC9" s="403"/>
      <c r="BD9" s="403"/>
      <c r="BE9" s="403"/>
      <c r="BF9" s="403"/>
      <c r="BG9" s="403"/>
      <c r="CV9" s="322" t="s">
        <v>287</v>
      </c>
      <c r="CW9" s="322">
        <v>302</v>
      </c>
    </row>
    <row r="10" spans="2:101" s="124" customFormat="1" ht="23.25" customHeight="1">
      <c r="B10" s="327"/>
      <c r="C10" s="311">
        <v>1</v>
      </c>
      <c r="D10" s="677" t="str">
        <f t="shared" ref="D10:D41" si="0">IF(J10="","",INDEX($CW$2:$CW$13,MATCH(J10,$CV$2:$CV$13,)))</f>
        <v/>
      </c>
      <c r="E10" s="678"/>
      <c r="F10" s="678"/>
      <c r="G10" s="678"/>
      <c r="H10" s="679">
        <v>1</v>
      </c>
      <c r="I10" s="680"/>
      <c r="J10" s="681"/>
      <c r="K10" s="682"/>
      <c r="L10" s="682"/>
      <c r="M10" s="682"/>
      <c r="N10" s="682"/>
      <c r="O10" s="683"/>
      <c r="P10" s="314"/>
      <c r="Q10" s="519"/>
      <c r="R10" s="519"/>
      <c r="S10" s="519"/>
      <c r="T10" s="519"/>
      <c r="U10" s="519"/>
      <c r="V10" s="691"/>
      <c r="W10" s="691"/>
      <c r="X10" s="519"/>
      <c r="Y10" s="620"/>
      <c r="Z10" s="685" t="str">
        <f>'計算書（非表示）'!I6</f>
        <v/>
      </c>
      <c r="AA10" s="685"/>
      <c r="AB10" s="685"/>
      <c r="AC10" s="685"/>
      <c r="AD10" s="686"/>
      <c r="AE10" s="326"/>
      <c r="AF10" s="311">
        <v>1</v>
      </c>
      <c r="AG10" s="677" t="str">
        <f t="shared" ref="AG10:AG11" si="1">IF(AM10="","",INDEX($CW$14:$CW$26,MATCH(AM10,$CV$14:$CV$26,)))</f>
        <v/>
      </c>
      <c r="AH10" s="678"/>
      <c r="AI10" s="678"/>
      <c r="AJ10" s="678"/>
      <c r="AK10" s="679">
        <v>3</v>
      </c>
      <c r="AL10" s="680"/>
      <c r="AM10" s="681"/>
      <c r="AN10" s="682"/>
      <c r="AO10" s="682"/>
      <c r="AP10" s="682"/>
      <c r="AQ10" s="682"/>
      <c r="AR10" s="683"/>
      <c r="AS10" s="314"/>
      <c r="AT10" s="519"/>
      <c r="AU10" s="519"/>
      <c r="AV10" s="519"/>
      <c r="AW10" s="519"/>
      <c r="AX10" s="519"/>
      <c r="AY10" s="699"/>
      <c r="AZ10" s="699"/>
      <c r="BA10" s="519"/>
      <c r="BB10" s="620"/>
      <c r="BC10" s="685" t="str">
        <f>'計算書（非表示）'!S6</f>
        <v/>
      </c>
      <c r="BD10" s="685" t="str">
        <f t="shared" ref="BD10:BG10" si="2">IF(AY10=0,"",BB10*BC10)</f>
        <v/>
      </c>
      <c r="BE10" s="685" t="str">
        <f t="shared" si="2"/>
        <v/>
      </c>
      <c r="BF10" s="685" t="str">
        <f t="shared" si="2"/>
        <v/>
      </c>
      <c r="BG10" s="686" t="str">
        <f t="shared" si="2"/>
        <v/>
      </c>
      <c r="CV10" s="322" t="s">
        <v>283</v>
      </c>
      <c r="CW10" s="322">
        <v>401</v>
      </c>
    </row>
    <row r="11" spans="2:101" s="124" customFormat="1" ht="23.25" customHeight="1">
      <c r="B11" s="327"/>
      <c r="C11" s="311">
        <v>2</v>
      </c>
      <c r="D11" s="677" t="str">
        <f t="shared" si="0"/>
        <v/>
      </c>
      <c r="E11" s="678"/>
      <c r="F11" s="678"/>
      <c r="G11" s="678"/>
      <c r="H11" s="679">
        <v>1</v>
      </c>
      <c r="I11" s="680"/>
      <c r="J11" s="681"/>
      <c r="K11" s="682"/>
      <c r="L11" s="682"/>
      <c r="M11" s="682"/>
      <c r="N11" s="682"/>
      <c r="O11" s="683"/>
      <c r="P11" s="312"/>
      <c r="Q11" s="521"/>
      <c r="R11" s="521"/>
      <c r="S11" s="521"/>
      <c r="T11" s="521"/>
      <c r="U11" s="521"/>
      <c r="V11" s="684"/>
      <c r="W11" s="684"/>
      <c r="X11" s="521"/>
      <c r="Y11" s="622"/>
      <c r="Z11" s="685" t="str">
        <f>'計算書（非表示）'!I7</f>
        <v/>
      </c>
      <c r="AA11" s="685"/>
      <c r="AB11" s="685"/>
      <c r="AC11" s="685"/>
      <c r="AD11" s="686"/>
      <c r="AE11" s="328"/>
      <c r="AF11" s="311">
        <v>2</v>
      </c>
      <c r="AG11" s="677" t="str">
        <f t="shared" si="1"/>
        <v/>
      </c>
      <c r="AH11" s="678"/>
      <c r="AI11" s="678"/>
      <c r="AJ11" s="678"/>
      <c r="AK11" s="679">
        <v>3</v>
      </c>
      <c r="AL11" s="680"/>
      <c r="AM11" s="681"/>
      <c r="AN11" s="682"/>
      <c r="AO11" s="682"/>
      <c r="AP11" s="682"/>
      <c r="AQ11" s="682"/>
      <c r="AR11" s="683"/>
      <c r="AS11" s="312"/>
      <c r="AT11" s="521"/>
      <c r="AU11" s="521"/>
      <c r="AV11" s="521"/>
      <c r="AW11" s="521"/>
      <c r="AX11" s="521"/>
      <c r="AY11" s="687"/>
      <c r="AZ11" s="687"/>
      <c r="BA11" s="521"/>
      <c r="BB11" s="622"/>
      <c r="BC11" s="685" t="str">
        <f>'計算書（非表示）'!S7</f>
        <v/>
      </c>
      <c r="BD11" s="685" t="str">
        <f t="shared" ref="BD11" si="3">IF(AY11=0,"",BB11*BC11)</f>
        <v/>
      </c>
      <c r="BE11" s="685" t="str">
        <f t="shared" ref="BE11" si="4">IF(AZ11=0,"",BC11*BD11)</f>
        <v/>
      </c>
      <c r="BF11" s="685" t="str">
        <f t="shared" ref="BF11" si="5">IF(BA11=0,"",BD11*BE11)</f>
        <v/>
      </c>
      <c r="BG11" s="686" t="str">
        <f t="shared" ref="BG11" si="6">IF(BB11=0,"",BE11*BF11)</f>
        <v/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V11" s="322" t="s">
        <v>284</v>
      </c>
      <c r="CW11" s="322">
        <v>402</v>
      </c>
    </row>
    <row r="12" spans="2:101" s="124" customFormat="1" ht="23.25" customHeight="1">
      <c r="B12" s="327"/>
      <c r="C12" s="311">
        <v>3</v>
      </c>
      <c r="D12" s="677" t="str">
        <f t="shared" si="0"/>
        <v/>
      </c>
      <c r="E12" s="678"/>
      <c r="F12" s="678"/>
      <c r="G12" s="678"/>
      <c r="H12" s="679">
        <v>1</v>
      </c>
      <c r="I12" s="680"/>
      <c r="J12" s="681"/>
      <c r="K12" s="682"/>
      <c r="L12" s="682"/>
      <c r="M12" s="682"/>
      <c r="N12" s="682"/>
      <c r="O12" s="683"/>
      <c r="P12" s="312"/>
      <c r="Q12" s="521"/>
      <c r="R12" s="521"/>
      <c r="S12" s="521"/>
      <c r="T12" s="521"/>
      <c r="U12" s="521"/>
      <c r="V12" s="684"/>
      <c r="W12" s="684"/>
      <c r="X12" s="521"/>
      <c r="Y12" s="622"/>
      <c r="Z12" s="685" t="str">
        <f>'計算書（非表示）'!I8</f>
        <v/>
      </c>
      <c r="AA12" s="685"/>
      <c r="AB12" s="685"/>
      <c r="AC12" s="685"/>
      <c r="AD12" s="686"/>
      <c r="AE12" s="328"/>
      <c r="AF12" s="336">
        <v>3</v>
      </c>
      <c r="AG12" s="677" t="str">
        <f t="shared" ref="AG12:AG75" si="7">IF(AM12="","",INDEX($CW$14:$CW$26,MATCH(AM12,$CV$14:$CV$26,)))</f>
        <v/>
      </c>
      <c r="AH12" s="678"/>
      <c r="AI12" s="678"/>
      <c r="AJ12" s="678"/>
      <c r="AK12" s="679">
        <v>3</v>
      </c>
      <c r="AL12" s="680"/>
      <c r="AM12" s="681"/>
      <c r="AN12" s="682"/>
      <c r="AO12" s="682"/>
      <c r="AP12" s="682"/>
      <c r="AQ12" s="682"/>
      <c r="AR12" s="683"/>
      <c r="AS12" s="312"/>
      <c r="AT12" s="521"/>
      <c r="AU12" s="521"/>
      <c r="AV12" s="521"/>
      <c r="AW12" s="521"/>
      <c r="AX12" s="521"/>
      <c r="AY12" s="687"/>
      <c r="AZ12" s="687"/>
      <c r="BA12" s="521"/>
      <c r="BB12" s="622"/>
      <c r="BC12" s="685" t="str">
        <f>'計算書（非表示）'!S8</f>
        <v/>
      </c>
      <c r="BD12" s="685" t="str">
        <f t="shared" ref="BD12:BD75" si="8">IF(AY12=0,"",BB12*BC12)</f>
        <v/>
      </c>
      <c r="BE12" s="685" t="str">
        <f t="shared" ref="BE12:BE75" si="9">IF(AZ12=0,"",BC12*BD12)</f>
        <v/>
      </c>
      <c r="BF12" s="685" t="str">
        <f t="shared" ref="BF12:BF75" si="10">IF(BA12=0,"",BD12*BE12)</f>
        <v/>
      </c>
      <c r="BG12" s="686" t="str">
        <f t="shared" ref="BG12:BG75" si="11">IF(BB12=0,"",BE12*BF12)</f>
        <v/>
      </c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V12" s="322" t="s">
        <v>144</v>
      </c>
      <c r="CW12" s="322">
        <v>450</v>
      </c>
    </row>
    <row r="13" spans="2:101" s="124" customFormat="1" ht="23.25" customHeight="1">
      <c r="B13" s="327"/>
      <c r="C13" s="311">
        <v>4</v>
      </c>
      <c r="D13" s="677" t="str">
        <f t="shared" si="0"/>
        <v/>
      </c>
      <c r="E13" s="678"/>
      <c r="F13" s="678"/>
      <c r="G13" s="678"/>
      <c r="H13" s="679">
        <v>1</v>
      </c>
      <c r="I13" s="680"/>
      <c r="J13" s="681"/>
      <c r="K13" s="682"/>
      <c r="L13" s="682"/>
      <c r="M13" s="682"/>
      <c r="N13" s="682"/>
      <c r="O13" s="683"/>
      <c r="P13" s="312"/>
      <c r="Q13" s="521"/>
      <c r="R13" s="521"/>
      <c r="S13" s="521"/>
      <c r="T13" s="521"/>
      <c r="U13" s="521"/>
      <c r="V13" s="684"/>
      <c r="W13" s="684"/>
      <c r="X13" s="521"/>
      <c r="Y13" s="622"/>
      <c r="Z13" s="685" t="str">
        <f>'計算書（非表示）'!I9</f>
        <v/>
      </c>
      <c r="AA13" s="685"/>
      <c r="AB13" s="685"/>
      <c r="AC13" s="685"/>
      <c r="AD13" s="686"/>
      <c r="AE13" s="328"/>
      <c r="AF13" s="336">
        <v>4</v>
      </c>
      <c r="AG13" s="677" t="str">
        <f t="shared" si="7"/>
        <v/>
      </c>
      <c r="AH13" s="678"/>
      <c r="AI13" s="678"/>
      <c r="AJ13" s="678"/>
      <c r="AK13" s="679">
        <v>3</v>
      </c>
      <c r="AL13" s="680"/>
      <c r="AM13" s="681"/>
      <c r="AN13" s="682"/>
      <c r="AO13" s="682"/>
      <c r="AP13" s="682"/>
      <c r="AQ13" s="682"/>
      <c r="AR13" s="683"/>
      <c r="AS13" s="312"/>
      <c r="AT13" s="521"/>
      <c r="AU13" s="521"/>
      <c r="AV13" s="521"/>
      <c r="AW13" s="521"/>
      <c r="AX13" s="521"/>
      <c r="AY13" s="687"/>
      <c r="AZ13" s="687"/>
      <c r="BA13" s="521"/>
      <c r="BB13" s="622"/>
      <c r="BC13" s="685" t="str">
        <f>'計算書（非表示）'!S9</f>
        <v/>
      </c>
      <c r="BD13" s="685" t="str">
        <f t="shared" si="8"/>
        <v/>
      </c>
      <c r="BE13" s="685" t="str">
        <f t="shared" si="9"/>
        <v/>
      </c>
      <c r="BF13" s="685" t="str">
        <f t="shared" si="10"/>
        <v/>
      </c>
      <c r="BG13" s="686" t="str">
        <f t="shared" si="11"/>
        <v/>
      </c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V13" s="322" t="s">
        <v>145</v>
      </c>
      <c r="CW13" s="322">
        <v>451</v>
      </c>
    </row>
    <row r="14" spans="2:101" s="124" customFormat="1" ht="23.25" customHeight="1">
      <c r="B14" s="327"/>
      <c r="C14" s="333">
        <v>5</v>
      </c>
      <c r="D14" s="677" t="str">
        <f t="shared" si="0"/>
        <v/>
      </c>
      <c r="E14" s="678"/>
      <c r="F14" s="678"/>
      <c r="G14" s="678"/>
      <c r="H14" s="679">
        <v>1</v>
      </c>
      <c r="I14" s="680"/>
      <c r="J14" s="681"/>
      <c r="K14" s="682"/>
      <c r="L14" s="682"/>
      <c r="M14" s="682"/>
      <c r="N14" s="682"/>
      <c r="O14" s="683"/>
      <c r="P14" s="312"/>
      <c r="Q14" s="521"/>
      <c r="R14" s="521"/>
      <c r="S14" s="521"/>
      <c r="T14" s="521"/>
      <c r="U14" s="521"/>
      <c r="V14" s="684"/>
      <c r="W14" s="684"/>
      <c r="X14" s="521"/>
      <c r="Y14" s="622"/>
      <c r="Z14" s="685" t="str">
        <f>'計算書（非表示）'!I10</f>
        <v/>
      </c>
      <c r="AA14" s="685"/>
      <c r="AB14" s="685"/>
      <c r="AC14" s="685"/>
      <c r="AD14" s="686"/>
      <c r="AE14" s="328"/>
      <c r="AF14" s="336">
        <v>5</v>
      </c>
      <c r="AG14" s="677" t="str">
        <f t="shared" si="7"/>
        <v/>
      </c>
      <c r="AH14" s="678"/>
      <c r="AI14" s="678"/>
      <c r="AJ14" s="678"/>
      <c r="AK14" s="679">
        <v>3</v>
      </c>
      <c r="AL14" s="680"/>
      <c r="AM14" s="681"/>
      <c r="AN14" s="682"/>
      <c r="AO14" s="682"/>
      <c r="AP14" s="682"/>
      <c r="AQ14" s="682"/>
      <c r="AR14" s="683"/>
      <c r="AS14" s="312"/>
      <c r="AT14" s="521"/>
      <c r="AU14" s="521"/>
      <c r="AV14" s="521"/>
      <c r="AW14" s="521"/>
      <c r="AX14" s="521"/>
      <c r="AY14" s="687"/>
      <c r="AZ14" s="687"/>
      <c r="BA14" s="521"/>
      <c r="BB14" s="622"/>
      <c r="BC14" s="685" t="str">
        <f>'計算書（非表示）'!S10</f>
        <v/>
      </c>
      <c r="BD14" s="685" t="str">
        <f t="shared" si="8"/>
        <v/>
      </c>
      <c r="BE14" s="685" t="str">
        <f t="shared" si="9"/>
        <v/>
      </c>
      <c r="BF14" s="685" t="str">
        <f t="shared" si="10"/>
        <v/>
      </c>
      <c r="BG14" s="686" t="str">
        <f t="shared" si="11"/>
        <v/>
      </c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V14" s="322" t="s">
        <v>65</v>
      </c>
      <c r="CW14" s="322">
        <v>701</v>
      </c>
    </row>
    <row r="15" spans="2:101" s="124" customFormat="1" ht="23.25" customHeight="1">
      <c r="B15" s="327"/>
      <c r="C15" s="333">
        <v>6</v>
      </c>
      <c r="D15" s="677" t="str">
        <f t="shared" ref="D15:D16" si="12">IF(J15="","",INDEX($CW$2:$CW$13,MATCH(J15,$CV$2:$CV$13,)))</f>
        <v/>
      </c>
      <c r="E15" s="678"/>
      <c r="F15" s="678"/>
      <c r="G15" s="678"/>
      <c r="H15" s="679">
        <v>1</v>
      </c>
      <c r="I15" s="680"/>
      <c r="J15" s="681"/>
      <c r="K15" s="682"/>
      <c r="L15" s="682"/>
      <c r="M15" s="682"/>
      <c r="N15" s="682"/>
      <c r="O15" s="683"/>
      <c r="P15" s="312"/>
      <c r="Q15" s="521"/>
      <c r="R15" s="521"/>
      <c r="S15" s="521"/>
      <c r="T15" s="521"/>
      <c r="U15" s="521"/>
      <c r="V15" s="684"/>
      <c r="W15" s="684"/>
      <c r="X15" s="521"/>
      <c r="Y15" s="622"/>
      <c r="Z15" s="685" t="str">
        <f>'計算書（非表示）'!I11</f>
        <v/>
      </c>
      <c r="AA15" s="685"/>
      <c r="AB15" s="685"/>
      <c r="AC15" s="685"/>
      <c r="AD15" s="686"/>
      <c r="AE15" s="328"/>
      <c r="AF15" s="336">
        <v>6</v>
      </c>
      <c r="AG15" s="677" t="str">
        <f t="shared" si="7"/>
        <v/>
      </c>
      <c r="AH15" s="678"/>
      <c r="AI15" s="678"/>
      <c r="AJ15" s="678"/>
      <c r="AK15" s="679">
        <v>3</v>
      </c>
      <c r="AL15" s="680"/>
      <c r="AM15" s="681"/>
      <c r="AN15" s="682"/>
      <c r="AO15" s="682"/>
      <c r="AP15" s="682"/>
      <c r="AQ15" s="682"/>
      <c r="AR15" s="683"/>
      <c r="AS15" s="312"/>
      <c r="AT15" s="521"/>
      <c r="AU15" s="521"/>
      <c r="AV15" s="521"/>
      <c r="AW15" s="521"/>
      <c r="AX15" s="521"/>
      <c r="AY15" s="687"/>
      <c r="AZ15" s="687"/>
      <c r="BA15" s="521"/>
      <c r="BB15" s="622"/>
      <c r="BC15" s="685" t="str">
        <f>'計算書（非表示）'!S11</f>
        <v/>
      </c>
      <c r="BD15" s="685" t="str">
        <f t="shared" si="8"/>
        <v/>
      </c>
      <c r="BE15" s="685" t="str">
        <f t="shared" si="9"/>
        <v/>
      </c>
      <c r="BF15" s="685" t="str">
        <f t="shared" si="10"/>
        <v/>
      </c>
      <c r="BG15" s="686" t="str">
        <f t="shared" si="11"/>
        <v/>
      </c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V15" s="322" t="s">
        <v>69</v>
      </c>
      <c r="CW15" s="322">
        <v>705</v>
      </c>
    </row>
    <row r="16" spans="2:101" s="124" customFormat="1" ht="23.25" customHeight="1">
      <c r="B16" s="327"/>
      <c r="C16" s="333">
        <v>7</v>
      </c>
      <c r="D16" s="677" t="str">
        <f t="shared" si="12"/>
        <v/>
      </c>
      <c r="E16" s="678"/>
      <c r="F16" s="678"/>
      <c r="G16" s="678"/>
      <c r="H16" s="679">
        <v>1</v>
      </c>
      <c r="I16" s="680"/>
      <c r="J16" s="681"/>
      <c r="K16" s="682"/>
      <c r="L16" s="682"/>
      <c r="M16" s="682"/>
      <c r="N16" s="682"/>
      <c r="O16" s="683"/>
      <c r="P16" s="312"/>
      <c r="Q16" s="521"/>
      <c r="R16" s="521"/>
      <c r="S16" s="521"/>
      <c r="T16" s="521"/>
      <c r="U16" s="521"/>
      <c r="V16" s="684"/>
      <c r="W16" s="684"/>
      <c r="X16" s="521"/>
      <c r="Y16" s="622"/>
      <c r="Z16" s="685" t="str">
        <f>'計算書（非表示）'!I12</f>
        <v/>
      </c>
      <c r="AA16" s="685"/>
      <c r="AB16" s="685"/>
      <c r="AC16" s="685"/>
      <c r="AD16" s="686"/>
      <c r="AE16" s="328"/>
      <c r="AF16" s="336">
        <v>7</v>
      </c>
      <c r="AG16" s="677" t="str">
        <f t="shared" si="7"/>
        <v/>
      </c>
      <c r="AH16" s="678"/>
      <c r="AI16" s="678"/>
      <c r="AJ16" s="678"/>
      <c r="AK16" s="679">
        <v>3</v>
      </c>
      <c r="AL16" s="680"/>
      <c r="AM16" s="681"/>
      <c r="AN16" s="682"/>
      <c r="AO16" s="682"/>
      <c r="AP16" s="682"/>
      <c r="AQ16" s="682"/>
      <c r="AR16" s="683"/>
      <c r="AS16" s="312"/>
      <c r="AT16" s="521"/>
      <c r="AU16" s="521"/>
      <c r="AV16" s="521"/>
      <c r="AW16" s="521"/>
      <c r="AX16" s="521"/>
      <c r="AY16" s="687"/>
      <c r="AZ16" s="687"/>
      <c r="BA16" s="521"/>
      <c r="BB16" s="622"/>
      <c r="BC16" s="685" t="str">
        <f>'計算書（非表示）'!S12</f>
        <v/>
      </c>
      <c r="BD16" s="685" t="str">
        <f t="shared" si="8"/>
        <v/>
      </c>
      <c r="BE16" s="685" t="str">
        <f t="shared" si="9"/>
        <v/>
      </c>
      <c r="BF16" s="685" t="str">
        <f t="shared" si="10"/>
        <v/>
      </c>
      <c r="BG16" s="686" t="str">
        <f t="shared" si="11"/>
        <v/>
      </c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V16" s="322" t="s">
        <v>70</v>
      </c>
      <c r="CW16" s="322">
        <v>801</v>
      </c>
    </row>
    <row r="17" spans="2:101" s="124" customFormat="1" ht="23.25" customHeight="1">
      <c r="B17" s="327"/>
      <c r="C17" s="333">
        <v>8</v>
      </c>
      <c r="D17" s="677" t="str">
        <f t="shared" si="0"/>
        <v/>
      </c>
      <c r="E17" s="678"/>
      <c r="F17" s="678"/>
      <c r="G17" s="678"/>
      <c r="H17" s="679">
        <v>1</v>
      </c>
      <c r="I17" s="680"/>
      <c r="J17" s="681"/>
      <c r="K17" s="682"/>
      <c r="L17" s="682"/>
      <c r="M17" s="682"/>
      <c r="N17" s="682"/>
      <c r="O17" s="683"/>
      <c r="P17" s="312"/>
      <c r="Q17" s="521"/>
      <c r="R17" s="521"/>
      <c r="S17" s="521"/>
      <c r="T17" s="521"/>
      <c r="U17" s="521"/>
      <c r="V17" s="684"/>
      <c r="W17" s="684"/>
      <c r="X17" s="521"/>
      <c r="Y17" s="622"/>
      <c r="Z17" s="685" t="str">
        <f>'計算書（非表示）'!I13</f>
        <v/>
      </c>
      <c r="AA17" s="685"/>
      <c r="AB17" s="685"/>
      <c r="AC17" s="685"/>
      <c r="AD17" s="686"/>
      <c r="AE17" s="328"/>
      <c r="AF17" s="336">
        <v>8</v>
      </c>
      <c r="AG17" s="677" t="str">
        <f t="shared" si="7"/>
        <v/>
      </c>
      <c r="AH17" s="678"/>
      <c r="AI17" s="678"/>
      <c r="AJ17" s="678"/>
      <c r="AK17" s="679">
        <v>3</v>
      </c>
      <c r="AL17" s="680"/>
      <c r="AM17" s="681"/>
      <c r="AN17" s="682"/>
      <c r="AO17" s="682"/>
      <c r="AP17" s="682"/>
      <c r="AQ17" s="682"/>
      <c r="AR17" s="683"/>
      <c r="AS17" s="312"/>
      <c r="AT17" s="521"/>
      <c r="AU17" s="521"/>
      <c r="AV17" s="521"/>
      <c r="AW17" s="521"/>
      <c r="AX17" s="521"/>
      <c r="AY17" s="687"/>
      <c r="AZ17" s="687"/>
      <c r="BA17" s="521"/>
      <c r="BB17" s="622"/>
      <c r="BC17" s="685" t="str">
        <f>'計算書（非表示）'!S13</f>
        <v/>
      </c>
      <c r="BD17" s="685" t="str">
        <f t="shared" si="8"/>
        <v/>
      </c>
      <c r="BE17" s="685" t="str">
        <f t="shared" si="9"/>
        <v/>
      </c>
      <c r="BF17" s="685" t="str">
        <f t="shared" si="10"/>
        <v/>
      </c>
      <c r="BG17" s="686" t="str">
        <f t="shared" si="11"/>
        <v/>
      </c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V17" s="322" t="s">
        <v>71</v>
      </c>
      <c r="CW17" s="322">
        <v>802</v>
      </c>
    </row>
    <row r="18" spans="2:101" s="124" customFormat="1" ht="23.25" customHeight="1">
      <c r="B18" s="325"/>
      <c r="C18" s="333">
        <v>9</v>
      </c>
      <c r="D18" s="677" t="str">
        <f t="shared" si="0"/>
        <v/>
      </c>
      <c r="E18" s="678"/>
      <c r="F18" s="678"/>
      <c r="G18" s="678"/>
      <c r="H18" s="679">
        <v>1</v>
      </c>
      <c r="I18" s="680"/>
      <c r="J18" s="681"/>
      <c r="K18" s="682"/>
      <c r="L18" s="682"/>
      <c r="M18" s="682"/>
      <c r="N18" s="682"/>
      <c r="O18" s="683"/>
      <c r="P18" s="312"/>
      <c r="Q18" s="521"/>
      <c r="R18" s="521"/>
      <c r="S18" s="521"/>
      <c r="T18" s="521"/>
      <c r="U18" s="521"/>
      <c r="V18" s="684"/>
      <c r="W18" s="684"/>
      <c r="X18" s="521"/>
      <c r="Y18" s="622"/>
      <c r="Z18" s="685" t="str">
        <f>'計算書（非表示）'!I14</f>
        <v/>
      </c>
      <c r="AA18" s="685"/>
      <c r="AB18" s="685"/>
      <c r="AC18" s="685"/>
      <c r="AD18" s="686"/>
      <c r="AE18" s="328"/>
      <c r="AF18" s="336">
        <v>9</v>
      </c>
      <c r="AG18" s="677" t="str">
        <f t="shared" si="7"/>
        <v/>
      </c>
      <c r="AH18" s="678"/>
      <c r="AI18" s="678"/>
      <c r="AJ18" s="678"/>
      <c r="AK18" s="679">
        <v>3</v>
      </c>
      <c r="AL18" s="680"/>
      <c r="AM18" s="681"/>
      <c r="AN18" s="682"/>
      <c r="AO18" s="682"/>
      <c r="AP18" s="682"/>
      <c r="AQ18" s="682"/>
      <c r="AR18" s="683"/>
      <c r="AS18" s="312"/>
      <c r="AT18" s="521"/>
      <c r="AU18" s="521"/>
      <c r="AV18" s="521"/>
      <c r="AW18" s="521"/>
      <c r="AX18" s="521"/>
      <c r="AY18" s="687"/>
      <c r="AZ18" s="687"/>
      <c r="BA18" s="521"/>
      <c r="BB18" s="622"/>
      <c r="BC18" s="685" t="str">
        <f>'計算書（非表示）'!S14</f>
        <v/>
      </c>
      <c r="BD18" s="685" t="str">
        <f t="shared" si="8"/>
        <v/>
      </c>
      <c r="BE18" s="685" t="str">
        <f t="shared" si="9"/>
        <v/>
      </c>
      <c r="BF18" s="685" t="str">
        <f t="shared" si="10"/>
        <v/>
      </c>
      <c r="BG18" s="686" t="str">
        <f t="shared" si="11"/>
        <v/>
      </c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V18" s="322" t="s">
        <v>151</v>
      </c>
      <c r="CW18" s="322">
        <v>803</v>
      </c>
    </row>
    <row r="19" spans="2:101" s="124" customFormat="1" ht="23.25" customHeight="1">
      <c r="B19" s="325"/>
      <c r="C19" s="333">
        <v>10</v>
      </c>
      <c r="D19" s="677" t="str">
        <f t="shared" si="0"/>
        <v/>
      </c>
      <c r="E19" s="678"/>
      <c r="F19" s="678"/>
      <c r="G19" s="678"/>
      <c r="H19" s="679">
        <v>1</v>
      </c>
      <c r="I19" s="680"/>
      <c r="J19" s="681"/>
      <c r="K19" s="682"/>
      <c r="L19" s="682"/>
      <c r="M19" s="682"/>
      <c r="N19" s="682"/>
      <c r="O19" s="683"/>
      <c r="P19" s="312"/>
      <c r="Q19" s="521"/>
      <c r="R19" s="521"/>
      <c r="S19" s="521"/>
      <c r="T19" s="521"/>
      <c r="U19" s="521"/>
      <c r="V19" s="684"/>
      <c r="W19" s="684"/>
      <c r="X19" s="521"/>
      <c r="Y19" s="622"/>
      <c r="Z19" s="685" t="str">
        <f>'計算書（非表示）'!I15</f>
        <v/>
      </c>
      <c r="AA19" s="685"/>
      <c r="AB19" s="685"/>
      <c r="AC19" s="685"/>
      <c r="AD19" s="686"/>
      <c r="AE19" s="328"/>
      <c r="AF19" s="336">
        <v>10</v>
      </c>
      <c r="AG19" s="677" t="str">
        <f t="shared" si="7"/>
        <v/>
      </c>
      <c r="AH19" s="678"/>
      <c r="AI19" s="678"/>
      <c r="AJ19" s="678"/>
      <c r="AK19" s="679">
        <v>3</v>
      </c>
      <c r="AL19" s="680"/>
      <c r="AM19" s="681"/>
      <c r="AN19" s="682"/>
      <c r="AO19" s="682"/>
      <c r="AP19" s="682"/>
      <c r="AQ19" s="682"/>
      <c r="AR19" s="683"/>
      <c r="AS19" s="312"/>
      <c r="AT19" s="521"/>
      <c r="AU19" s="521"/>
      <c r="AV19" s="521"/>
      <c r="AW19" s="521"/>
      <c r="AX19" s="521"/>
      <c r="AY19" s="687"/>
      <c r="AZ19" s="687"/>
      <c r="BA19" s="521"/>
      <c r="BB19" s="622"/>
      <c r="BC19" s="685" t="str">
        <f>'計算書（非表示）'!S15</f>
        <v/>
      </c>
      <c r="BD19" s="685" t="str">
        <f t="shared" si="8"/>
        <v/>
      </c>
      <c r="BE19" s="685" t="str">
        <f t="shared" si="9"/>
        <v/>
      </c>
      <c r="BF19" s="685" t="str">
        <f t="shared" si="10"/>
        <v/>
      </c>
      <c r="BG19" s="686" t="str">
        <f t="shared" si="11"/>
        <v/>
      </c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V19" s="322" t="s">
        <v>155</v>
      </c>
      <c r="CW19" s="322">
        <v>806</v>
      </c>
    </row>
    <row r="20" spans="2:101" s="124" customFormat="1" ht="23.25" customHeight="1">
      <c r="B20" s="325"/>
      <c r="C20" s="333">
        <v>11</v>
      </c>
      <c r="D20" s="677" t="str">
        <f t="shared" si="0"/>
        <v/>
      </c>
      <c r="E20" s="678"/>
      <c r="F20" s="678"/>
      <c r="G20" s="678"/>
      <c r="H20" s="679">
        <v>1</v>
      </c>
      <c r="I20" s="680"/>
      <c r="J20" s="681"/>
      <c r="K20" s="682"/>
      <c r="L20" s="682"/>
      <c r="M20" s="682"/>
      <c r="N20" s="682"/>
      <c r="O20" s="683"/>
      <c r="P20" s="312"/>
      <c r="Q20" s="521"/>
      <c r="R20" s="521"/>
      <c r="S20" s="521"/>
      <c r="T20" s="521"/>
      <c r="U20" s="521"/>
      <c r="V20" s="684"/>
      <c r="W20" s="684"/>
      <c r="X20" s="521"/>
      <c r="Y20" s="622"/>
      <c r="Z20" s="685" t="str">
        <f>'計算書（非表示）'!I16</f>
        <v/>
      </c>
      <c r="AA20" s="685"/>
      <c r="AB20" s="685"/>
      <c r="AC20" s="685"/>
      <c r="AD20" s="686"/>
      <c r="AE20" s="328"/>
      <c r="AF20" s="336">
        <v>11</v>
      </c>
      <c r="AG20" s="677" t="str">
        <f t="shared" si="7"/>
        <v/>
      </c>
      <c r="AH20" s="678"/>
      <c r="AI20" s="678"/>
      <c r="AJ20" s="678"/>
      <c r="AK20" s="679">
        <v>3</v>
      </c>
      <c r="AL20" s="680"/>
      <c r="AM20" s="681"/>
      <c r="AN20" s="682"/>
      <c r="AO20" s="682"/>
      <c r="AP20" s="682"/>
      <c r="AQ20" s="682"/>
      <c r="AR20" s="683"/>
      <c r="AS20" s="312"/>
      <c r="AT20" s="521"/>
      <c r="AU20" s="521"/>
      <c r="AV20" s="521"/>
      <c r="AW20" s="521"/>
      <c r="AX20" s="521"/>
      <c r="AY20" s="687"/>
      <c r="AZ20" s="687"/>
      <c r="BA20" s="521"/>
      <c r="BB20" s="622"/>
      <c r="BC20" s="685" t="str">
        <f>'計算書（非表示）'!S16</f>
        <v/>
      </c>
      <c r="BD20" s="685" t="str">
        <f t="shared" si="8"/>
        <v/>
      </c>
      <c r="BE20" s="685" t="str">
        <f t="shared" si="9"/>
        <v/>
      </c>
      <c r="BF20" s="685" t="str">
        <f t="shared" si="10"/>
        <v/>
      </c>
      <c r="BG20" s="686" t="str">
        <f t="shared" si="11"/>
        <v/>
      </c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V20" s="322" t="s">
        <v>161</v>
      </c>
      <c r="CW20" s="322">
        <v>810</v>
      </c>
    </row>
    <row r="21" spans="2:101" s="124" customFormat="1" ht="23.25" customHeight="1">
      <c r="B21" s="325"/>
      <c r="C21" s="333">
        <v>12</v>
      </c>
      <c r="D21" s="677" t="str">
        <f t="shared" si="0"/>
        <v/>
      </c>
      <c r="E21" s="678"/>
      <c r="F21" s="678"/>
      <c r="G21" s="678"/>
      <c r="H21" s="679">
        <v>1</v>
      </c>
      <c r="I21" s="680"/>
      <c r="J21" s="681"/>
      <c r="K21" s="682"/>
      <c r="L21" s="682"/>
      <c r="M21" s="682"/>
      <c r="N21" s="682"/>
      <c r="O21" s="683"/>
      <c r="P21" s="312"/>
      <c r="Q21" s="521"/>
      <c r="R21" s="521"/>
      <c r="S21" s="521"/>
      <c r="T21" s="521"/>
      <c r="U21" s="521"/>
      <c r="V21" s="684"/>
      <c r="W21" s="684"/>
      <c r="X21" s="521"/>
      <c r="Y21" s="622"/>
      <c r="Z21" s="685" t="str">
        <f>'計算書（非表示）'!I17</f>
        <v/>
      </c>
      <c r="AA21" s="685"/>
      <c r="AB21" s="685"/>
      <c r="AC21" s="685"/>
      <c r="AD21" s="686"/>
      <c r="AE21" s="328"/>
      <c r="AF21" s="336">
        <v>12</v>
      </c>
      <c r="AG21" s="677" t="str">
        <f t="shared" si="7"/>
        <v/>
      </c>
      <c r="AH21" s="678"/>
      <c r="AI21" s="678"/>
      <c r="AJ21" s="678"/>
      <c r="AK21" s="679">
        <v>3</v>
      </c>
      <c r="AL21" s="680"/>
      <c r="AM21" s="681"/>
      <c r="AN21" s="682"/>
      <c r="AO21" s="682"/>
      <c r="AP21" s="682"/>
      <c r="AQ21" s="682"/>
      <c r="AR21" s="683"/>
      <c r="AS21" s="312"/>
      <c r="AT21" s="521"/>
      <c r="AU21" s="521"/>
      <c r="AV21" s="521"/>
      <c r="AW21" s="521"/>
      <c r="AX21" s="521"/>
      <c r="AY21" s="687"/>
      <c r="AZ21" s="687"/>
      <c r="BA21" s="521"/>
      <c r="BB21" s="622"/>
      <c r="BC21" s="685" t="str">
        <f>'計算書（非表示）'!S17</f>
        <v/>
      </c>
      <c r="BD21" s="685" t="str">
        <f t="shared" si="8"/>
        <v/>
      </c>
      <c r="BE21" s="685" t="str">
        <f t="shared" si="9"/>
        <v/>
      </c>
      <c r="BF21" s="685" t="str">
        <f t="shared" si="10"/>
        <v/>
      </c>
      <c r="BG21" s="686" t="str">
        <f t="shared" si="11"/>
        <v/>
      </c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V21" s="322" t="s">
        <v>162</v>
      </c>
      <c r="CW21" s="322">
        <v>815</v>
      </c>
    </row>
    <row r="22" spans="2:101" s="124" customFormat="1" ht="23.25" customHeight="1">
      <c r="B22" s="325"/>
      <c r="C22" s="333">
        <v>13</v>
      </c>
      <c r="D22" s="677" t="str">
        <f t="shared" si="0"/>
        <v/>
      </c>
      <c r="E22" s="678"/>
      <c r="F22" s="678"/>
      <c r="G22" s="678"/>
      <c r="H22" s="679">
        <v>1</v>
      </c>
      <c r="I22" s="680"/>
      <c r="J22" s="681"/>
      <c r="K22" s="682"/>
      <c r="L22" s="682"/>
      <c r="M22" s="682"/>
      <c r="N22" s="682"/>
      <c r="O22" s="683"/>
      <c r="P22" s="312"/>
      <c r="Q22" s="521"/>
      <c r="R22" s="521"/>
      <c r="S22" s="521"/>
      <c r="T22" s="521"/>
      <c r="U22" s="521"/>
      <c r="V22" s="684"/>
      <c r="W22" s="684"/>
      <c r="X22" s="521"/>
      <c r="Y22" s="622"/>
      <c r="Z22" s="685" t="str">
        <f>'計算書（非表示）'!I18</f>
        <v/>
      </c>
      <c r="AA22" s="685"/>
      <c r="AB22" s="685"/>
      <c r="AC22" s="685"/>
      <c r="AD22" s="686"/>
      <c r="AE22" s="328"/>
      <c r="AF22" s="336">
        <v>13</v>
      </c>
      <c r="AG22" s="677" t="str">
        <f t="shared" si="7"/>
        <v/>
      </c>
      <c r="AH22" s="678"/>
      <c r="AI22" s="678"/>
      <c r="AJ22" s="678"/>
      <c r="AK22" s="679">
        <v>3</v>
      </c>
      <c r="AL22" s="680"/>
      <c r="AM22" s="681"/>
      <c r="AN22" s="682"/>
      <c r="AO22" s="682"/>
      <c r="AP22" s="682"/>
      <c r="AQ22" s="682"/>
      <c r="AR22" s="683"/>
      <c r="AS22" s="312"/>
      <c r="AT22" s="521"/>
      <c r="AU22" s="521"/>
      <c r="AV22" s="521"/>
      <c r="AW22" s="521"/>
      <c r="AX22" s="521"/>
      <c r="AY22" s="687"/>
      <c r="AZ22" s="687"/>
      <c r="BA22" s="521"/>
      <c r="BB22" s="622"/>
      <c r="BC22" s="685" t="str">
        <f>'計算書（非表示）'!S18</f>
        <v/>
      </c>
      <c r="BD22" s="685" t="str">
        <f t="shared" si="8"/>
        <v/>
      </c>
      <c r="BE22" s="685" t="str">
        <f t="shared" si="9"/>
        <v/>
      </c>
      <c r="BF22" s="685" t="str">
        <f t="shared" si="10"/>
        <v/>
      </c>
      <c r="BG22" s="686" t="str">
        <f t="shared" si="11"/>
        <v/>
      </c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V22" s="322" t="s">
        <v>288</v>
      </c>
      <c r="CW22" s="322">
        <v>816</v>
      </c>
    </row>
    <row r="23" spans="2:101" s="124" customFormat="1" ht="23.25" customHeight="1">
      <c r="B23" s="325"/>
      <c r="C23" s="333">
        <v>14</v>
      </c>
      <c r="D23" s="677" t="str">
        <f t="shared" si="0"/>
        <v/>
      </c>
      <c r="E23" s="678"/>
      <c r="F23" s="678"/>
      <c r="G23" s="678"/>
      <c r="H23" s="679">
        <v>1</v>
      </c>
      <c r="I23" s="680"/>
      <c r="J23" s="681"/>
      <c r="K23" s="682"/>
      <c r="L23" s="682"/>
      <c r="M23" s="682"/>
      <c r="N23" s="682"/>
      <c r="O23" s="683"/>
      <c r="P23" s="312"/>
      <c r="Q23" s="521"/>
      <c r="R23" s="521"/>
      <c r="S23" s="521"/>
      <c r="T23" s="521"/>
      <c r="U23" s="521"/>
      <c r="V23" s="684"/>
      <c r="W23" s="684"/>
      <c r="X23" s="521"/>
      <c r="Y23" s="622"/>
      <c r="Z23" s="685" t="str">
        <f>'計算書（非表示）'!I19</f>
        <v/>
      </c>
      <c r="AA23" s="685"/>
      <c r="AB23" s="685"/>
      <c r="AC23" s="685"/>
      <c r="AD23" s="686"/>
      <c r="AE23" s="328"/>
      <c r="AF23" s="336">
        <v>14</v>
      </c>
      <c r="AG23" s="677" t="str">
        <f t="shared" si="7"/>
        <v/>
      </c>
      <c r="AH23" s="678"/>
      <c r="AI23" s="678"/>
      <c r="AJ23" s="678"/>
      <c r="AK23" s="679">
        <v>3</v>
      </c>
      <c r="AL23" s="680"/>
      <c r="AM23" s="681"/>
      <c r="AN23" s="682"/>
      <c r="AO23" s="682"/>
      <c r="AP23" s="682"/>
      <c r="AQ23" s="682"/>
      <c r="AR23" s="683"/>
      <c r="AS23" s="312"/>
      <c r="AT23" s="521"/>
      <c r="AU23" s="521"/>
      <c r="AV23" s="521"/>
      <c r="AW23" s="521"/>
      <c r="AX23" s="521"/>
      <c r="AY23" s="687"/>
      <c r="AZ23" s="687"/>
      <c r="BA23" s="521"/>
      <c r="BB23" s="622"/>
      <c r="BC23" s="685" t="str">
        <f>'計算書（非表示）'!S19</f>
        <v/>
      </c>
      <c r="BD23" s="685" t="str">
        <f t="shared" si="8"/>
        <v/>
      </c>
      <c r="BE23" s="685" t="str">
        <f t="shared" si="9"/>
        <v/>
      </c>
      <c r="BF23" s="685" t="str">
        <f t="shared" si="10"/>
        <v/>
      </c>
      <c r="BG23" s="686" t="str">
        <f t="shared" si="11"/>
        <v/>
      </c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V23" s="322" t="s">
        <v>164</v>
      </c>
      <c r="CW23" s="322">
        <v>817</v>
      </c>
    </row>
    <row r="24" spans="2:101" s="124" customFormat="1" ht="23.25" customHeight="1">
      <c r="B24" s="325"/>
      <c r="C24" s="333">
        <v>15</v>
      </c>
      <c r="D24" s="677" t="str">
        <f t="shared" si="0"/>
        <v/>
      </c>
      <c r="E24" s="678"/>
      <c r="F24" s="678"/>
      <c r="G24" s="678"/>
      <c r="H24" s="679">
        <v>1</v>
      </c>
      <c r="I24" s="680"/>
      <c r="J24" s="681"/>
      <c r="K24" s="682"/>
      <c r="L24" s="682"/>
      <c r="M24" s="682"/>
      <c r="N24" s="682"/>
      <c r="O24" s="683"/>
      <c r="P24" s="312"/>
      <c r="Q24" s="521"/>
      <c r="R24" s="521"/>
      <c r="S24" s="521"/>
      <c r="T24" s="521"/>
      <c r="U24" s="521"/>
      <c r="V24" s="684"/>
      <c r="W24" s="684"/>
      <c r="X24" s="521"/>
      <c r="Y24" s="622"/>
      <c r="Z24" s="685" t="str">
        <f>'計算書（非表示）'!I20</f>
        <v/>
      </c>
      <c r="AA24" s="685"/>
      <c r="AB24" s="685"/>
      <c r="AC24" s="685"/>
      <c r="AD24" s="686"/>
      <c r="AE24" s="328"/>
      <c r="AF24" s="336">
        <v>15</v>
      </c>
      <c r="AG24" s="677" t="str">
        <f t="shared" si="7"/>
        <v/>
      </c>
      <c r="AH24" s="678"/>
      <c r="AI24" s="678"/>
      <c r="AJ24" s="678"/>
      <c r="AK24" s="679">
        <v>3</v>
      </c>
      <c r="AL24" s="680"/>
      <c r="AM24" s="681"/>
      <c r="AN24" s="682"/>
      <c r="AO24" s="682"/>
      <c r="AP24" s="682"/>
      <c r="AQ24" s="682"/>
      <c r="AR24" s="683"/>
      <c r="AS24" s="312"/>
      <c r="AT24" s="521"/>
      <c r="AU24" s="521"/>
      <c r="AV24" s="521"/>
      <c r="AW24" s="521"/>
      <c r="AX24" s="521"/>
      <c r="AY24" s="687"/>
      <c r="AZ24" s="687"/>
      <c r="BA24" s="521"/>
      <c r="BB24" s="622"/>
      <c r="BC24" s="685" t="str">
        <f>'計算書（非表示）'!S20</f>
        <v/>
      </c>
      <c r="BD24" s="685" t="str">
        <f t="shared" si="8"/>
        <v/>
      </c>
      <c r="BE24" s="685" t="str">
        <f t="shared" si="9"/>
        <v/>
      </c>
      <c r="BF24" s="685" t="str">
        <f t="shared" si="10"/>
        <v/>
      </c>
      <c r="BG24" s="686" t="str">
        <f t="shared" si="11"/>
        <v/>
      </c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V24" s="322" t="s">
        <v>289</v>
      </c>
      <c r="CW24" s="322">
        <v>818</v>
      </c>
    </row>
    <row r="25" spans="2:101" s="124" customFormat="1" ht="23.25" customHeight="1">
      <c r="B25" s="325"/>
      <c r="C25" s="333">
        <v>16</v>
      </c>
      <c r="D25" s="677" t="str">
        <f t="shared" si="0"/>
        <v/>
      </c>
      <c r="E25" s="678"/>
      <c r="F25" s="678"/>
      <c r="G25" s="678"/>
      <c r="H25" s="679">
        <v>1</v>
      </c>
      <c r="I25" s="680"/>
      <c r="J25" s="681"/>
      <c r="K25" s="682"/>
      <c r="L25" s="682"/>
      <c r="M25" s="682"/>
      <c r="N25" s="682"/>
      <c r="O25" s="683"/>
      <c r="P25" s="312"/>
      <c r="Q25" s="521"/>
      <c r="R25" s="521"/>
      <c r="S25" s="521"/>
      <c r="T25" s="521"/>
      <c r="U25" s="521"/>
      <c r="V25" s="684"/>
      <c r="W25" s="684"/>
      <c r="X25" s="521"/>
      <c r="Y25" s="622"/>
      <c r="Z25" s="685" t="str">
        <f>'計算書（非表示）'!I21</f>
        <v/>
      </c>
      <c r="AA25" s="685"/>
      <c r="AB25" s="685"/>
      <c r="AC25" s="685"/>
      <c r="AD25" s="686"/>
      <c r="AE25" s="328"/>
      <c r="AF25" s="336">
        <v>16</v>
      </c>
      <c r="AG25" s="677" t="str">
        <f t="shared" si="7"/>
        <v/>
      </c>
      <c r="AH25" s="678"/>
      <c r="AI25" s="678"/>
      <c r="AJ25" s="678"/>
      <c r="AK25" s="679">
        <v>3</v>
      </c>
      <c r="AL25" s="680"/>
      <c r="AM25" s="681"/>
      <c r="AN25" s="682"/>
      <c r="AO25" s="682"/>
      <c r="AP25" s="682"/>
      <c r="AQ25" s="682"/>
      <c r="AR25" s="683"/>
      <c r="AS25" s="312"/>
      <c r="AT25" s="521"/>
      <c r="AU25" s="521"/>
      <c r="AV25" s="521"/>
      <c r="AW25" s="521"/>
      <c r="AX25" s="521"/>
      <c r="AY25" s="687"/>
      <c r="AZ25" s="687"/>
      <c r="BA25" s="521"/>
      <c r="BB25" s="622"/>
      <c r="BC25" s="685" t="str">
        <f>'計算書（非表示）'!S21</f>
        <v/>
      </c>
      <c r="BD25" s="685" t="str">
        <f t="shared" si="8"/>
        <v/>
      </c>
      <c r="BE25" s="685" t="str">
        <f t="shared" si="9"/>
        <v/>
      </c>
      <c r="BF25" s="685" t="str">
        <f t="shared" si="10"/>
        <v/>
      </c>
      <c r="BG25" s="686" t="str">
        <f t="shared" si="11"/>
        <v/>
      </c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V25" s="322" t="s">
        <v>290</v>
      </c>
      <c r="CW25" s="322">
        <v>821</v>
      </c>
    </row>
    <row r="26" spans="2:101" s="124" customFormat="1" ht="23.25" customHeight="1">
      <c r="B26" s="325"/>
      <c r="C26" s="333">
        <v>17</v>
      </c>
      <c r="D26" s="677" t="str">
        <f t="shared" si="0"/>
        <v/>
      </c>
      <c r="E26" s="678"/>
      <c r="F26" s="678"/>
      <c r="G26" s="678"/>
      <c r="H26" s="679">
        <v>1</v>
      </c>
      <c r="I26" s="680"/>
      <c r="J26" s="681"/>
      <c r="K26" s="682"/>
      <c r="L26" s="682"/>
      <c r="M26" s="682"/>
      <c r="N26" s="682"/>
      <c r="O26" s="683"/>
      <c r="P26" s="312"/>
      <c r="Q26" s="521"/>
      <c r="R26" s="521"/>
      <c r="S26" s="521"/>
      <c r="T26" s="521"/>
      <c r="U26" s="521"/>
      <c r="V26" s="684"/>
      <c r="W26" s="684"/>
      <c r="X26" s="521"/>
      <c r="Y26" s="622"/>
      <c r="Z26" s="685" t="str">
        <f>'計算書（非表示）'!I22</f>
        <v/>
      </c>
      <c r="AA26" s="685"/>
      <c r="AB26" s="685"/>
      <c r="AC26" s="685"/>
      <c r="AD26" s="686"/>
      <c r="AE26" s="328"/>
      <c r="AF26" s="336">
        <v>17</v>
      </c>
      <c r="AG26" s="677" t="str">
        <f t="shared" si="7"/>
        <v/>
      </c>
      <c r="AH26" s="678"/>
      <c r="AI26" s="678"/>
      <c r="AJ26" s="678"/>
      <c r="AK26" s="679">
        <v>3</v>
      </c>
      <c r="AL26" s="680"/>
      <c r="AM26" s="681"/>
      <c r="AN26" s="682"/>
      <c r="AO26" s="682"/>
      <c r="AP26" s="682"/>
      <c r="AQ26" s="682"/>
      <c r="AR26" s="683"/>
      <c r="AS26" s="312"/>
      <c r="AT26" s="521"/>
      <c r="AU26" s="521"/>
      <c r="AV26" s="521"/>
      <c r="AW26" s="521"/>
      <c r="AX26" s="521"/>
      <c r="AY26" s="687"/>
      <c r="AZ26" s="687"/>
      <c r="BA26" s="521"/>
      <c r="BB26" s="622"/>
      <c r="BC26" s="685" t="str">
        <f>'計算書（非表示）'!S22</f>
        <v/>
      </c>
      <c r="BD26" s="685" t="str">
        <f t="shared" si="8"/>
        <v/>
      </c>
      <c r="BE26" s="685" t="str">
        <f t="shared" si="9"/>
        <v/>
      </c>
      <c r="BF26" s="685" t="str">
        <f t="shared" si="10"/>
        <v/>
      </c>
      <c r="BG26" s="686" t="str">
        <f t="shared" si="11"/>
        <v/>
      </c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V26" s="322" t="s">
        <v>291</v>
      </c>
      <c r="CW26" s="322">
        <v>824</v>
      </c>
    </row>
    <row r="27" spans="2:101" s="124" customFormat="1" ht="23.25" customHeight="1">
      <c r="B27" s="325"/>
      <c r="C27" s="333">
        <v>18</v>
      </c>
      <c r="D27" s="677" t="str">
        <f t="shared" si="0"/>
        <v/>
      </c>
      <c r="E27" s="678"/>
      <c r="F27" s="678"/>
      <c r="G27" s="678"/>
      <c r="H27" s="679">
        <v>1</v>
      </c>
      <c r="I27" s="680"/>
      <c r="J27" s="681"/>
      <c r="K27" s="682"/>
      <c r="L27" s="682"/>
      <c r="M27" s="682"/>
      <c r="N27" s="682"/>
      <c r="O27" s="683"/>
      <c r="P27" s="312"/>
      <c r="Q27" s="521"/>
      <c r="R27" s="521"/>
      <c r="S27" s="521"/>
      <c r="T27" s="521"/>
      <c r="U27" s="521"/>
      <c r="V27" s="684"/>
      <c r="W27" s="684"/>
      <c r="X27" s="521"/>
      <c r="Y27" s="622"/>
      <c r="Z27" s="685" t="str">
        <f>'計算書（非表示）'!I23</f>
        <v/>
      </c>
      <c r="AA27" s="685"/>
      <c r="AB27" s="685"/>
      <c r="AC27" s="685"/>
      <c r="AD27" s="686"/>
      <c r="AE27" s="328"/>
      <c r="AF27" s="336">
        <v>18</v>
      </c>
      <c r="AG27" s="677" t="str">
        <f t="shared" si="7"/>
        <v/>
      </c>
      <c r="AH27" s="678"/>
      <c r="AI27" s="678"/>
      <c r="AJ27" s="678"/>
      <c r="AK27" s="679">
        <v>3</v>
      </c>
      <c r="AL27" s="680"/>
      <c r="AM27" s="681"/>
      <c r="AN27" s="682"/>
      <c r="AO27" s="682"/>
      <c r="AP27" s="682"/>
      <c r="AQ27" s="682"/>
      <c r="AR27" s="683"/>
      <c r="AS27" s="312"/>
      <c r="AT27" s="521"/>
      <c r="AU27" s="521"/>
      <c r="AV27" s="521"/>
      <c r="AW27" s="521"/>
      <c r="AX27" s="521"/>
      <c r="AY27" s="687"/>
      <c r="AZ27" s="687"/>
      <c r="BA27" s="521"/>
      <c r="BB27" s="622"/>
      <c r="BC27" s="685" t="str">
        <f>'計算書（非表示）'!S23</f>
        <v/>
      </c>
      <c r="BD27" s="685" t="str">
        <f t="shared" si="8"/>
        <v/>
      </c>
      <c r="BE27" s="685" t="str">
        <f t="shared" si="9"/>
        <v/>
      </c>
      <c r="BF27" s="685" t="str">
        <f t="shared" si="10"/>
        <v/>
      </c>
      <c r="BG27" s="686" t="str">
        <f t="shared" si="11"/>
        <v/>
      </c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V27" s="329"/>
      <c r="CW27" s="329"/>
    </row>
    <row r="28" spans="2:101" s="124" customFormat="1" ht="23.25" customHeight="1">
      <c r="B28" s="325"/>
      <c r="C28" s="333">
        <v>19</v>
      </c>
      <c r="D28" s="677" t="str">
        <f t="shared" si="0"/>
        <v/>
      </c>
      <c r="E28" s="678"/>
      <c r="F28" s="678"/>
      <c r="G28" s="678"/>
      <c r="H28" s="679">
        <v>1</v>
      </c>
      <c r="I28" s="680"/>
      <c r="J28" s="681"/>
      <c r="K28" s="682"/>
      <c r="L28" s="682"/>
      <c r="M28" s="682"/>
      <c r="N28" s="682"/>
      <c r="O28" s="683"/>
      <c r="P28" s="312"/>
      <c r="Q28" s="521"/>
      <c r="R28" s="521"/>
      <c r="S28" s="521"/>
      <c r="T28" s="521"/>
      <c r="U28" s="521"/>
      <c r="V28" s="684"/>
      <c r="W28" s="684"/>
      <c r="X28" s="521"/>
      <c r="Y28" s="622"/>
      <c r="Z28" s="685" t="str">
        <f>'計算書（非表示）'!I24</f>
        <v/>
      </c>
      <c r="AA28" s="685"/>
      <c r="AB28" s="685"/>
      <c r="AC28" s="685"/>
      <c r="AD28" s="686"/>
      <c r="AE28" s="328"/>
      <c r="AF28" s="336">
        <v>19</v>
      </c>
      <c r="AG28" s="677" t="str">
        <f t="shared" si="7"/>
        <v/>
      </c>
      <c r="AH28" s="678"/>
      <c r="AI28" s="678"/>
      <c r="AJ28" s="678"/>
      <c r="AK28" s="679">
        <v>3</v>
      </c>
      <c r="AL28" s="680"/>
      <c r="AM28" s="681"/>
      <c r="AN28" s="682"/>
      <c r="AO28" s="682"/>
      <c r="AP28" s="682"/>
      <c r="AQ28" s="682"/>
      <c r="AR28" s="683"/>
      <c r="AS28" s="312"/>
      <c r="AT28" s="521"/>
      <c r="AU28" s="521"/>
      <c r="AV28" s="521"/>
      <c r="AW28" s="521"/>
      <c r="AX28" s="521"/>
      <c r="AY28" s="687"/>
      <c r="AZ28" s="687"/>
      <c r="BA28" s="521"/>
      <c r="BB28" s="622"/>
      <c r="BC28" s="685" t="str">
        <f>'計算書（非表示）'!S24</f>
        <v/>
      </c>
      <c r="BD28" s="685" t="str">
        <f t="shared" si="8"/>
        <v/>
      </c>
      <c r="BE28" s="685" t="str">
        <f t="shared" si="9"/>
        <v/>
      </c>
      <c r="BF28" s="685" t="str">
        <f t="shared" si="10"/>
        <v/>
      </c>
      <c r="BG28" s="686" t="str">
        <f t="shared" si="11"/>
        <v/>
      </c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V28" s="329"/>
      <c r="CW28" s="329"/>
    </row>
    <row r="29" spans="2:101" s="124" customFormat="1" ht="23.25" customHeight="1">
      <c r="B29" s="325"/>
      <c r="C29" s="333">
        <v>20</v>
      </c>
      <c r="D29" s="677" t="str">
        <f t="shared" si="0"/>
        <v/>
      </c>
      <c r="E29" s="678"/>
      <c r="F29" s="678"/>
      <c r="G29" s="678"/>
      <c r="H29" s="679">
        <v>1</v>
      </c>
      <c r="I29" s="680"/>
      <c r="J29" s="681"/>
      <c r="K29" s="682"/>
      <c r="L29" s="682"/>
      <c r="M29" s="682"/>
      <c r="N29" s="682"/>
      <c r="O29" s="683"/>
      <c r="P29" s="312"/>
      <c r="Q29" s="521"/>
      <c r="R29" s="521"/>
      <c r="S29" s="521"/>
      <c r="T29" s="521"/>
      <c r="U29" s="521"/>
      <c r="V29" s="684"/>
      <c r="W29" s="684"/>
      <c r="X29" s="521"/>
      <c r="Y29" s="622"/>
      <c r="Z29" s="685" t="str">
        <f>'計算書（非表示）'!I25</f>
        <v/>
      </c>
      <c r="AA29" s="685"/>
      <c r="AB29" s="685"/>
      <c r="AC29" s="685"/>
      <c r="AD29" s="686"/>
      <c r="AE29" s="328"/>
      <c r="AF29" s="336">
        <v>20</v>
      </c>
      <c r="AG29" s="677" t="str">
        <f t="shared" si="7"/>
        <v/>
      </c>
      <c r="AH29" s="678"/>
      <c r="AI29" s="678"/>
      <c r="AJ29" s="678"/>
      <c r="AK29" s="679">
        <v>3</v>
      </c>
      <c r="AL29" s="680"/>
      <c r="AM29" s="681"/>
      <c r="AN29" s="682"/>
      <c r="AO29" s="682"/>
      <c r="AP29" s="682"/>
      <c r="AQ29" s="682"/>
      <c r="AR29" s="683"/>
      <c r="AS29" s="312"/>
      <c r="AT29" s="521"/>
      <c r="AU29" s="521"/>
      <c r="AV29" s="521"/>
      <c r="AW29" s="521"/>
      <c r="AX29" s="521"/>
      <c r="AY29" s="687"/>
      <c r="AZ29" s="687"/>
      <c r="BA29" s="521"/>
      <c r="BB29" s="622"/>
      <c r="BC29" s="685" t="str">
        <f>'計算書（非表示）'!S25</f>
        <v/>
      </c>
      <c r="BD29" s="685" t="str">
        <f t="shared" si="8"/>
        <v/>
      </c>
      <c r="BE29" s="685" t="str">
        <f t="shared" si="9"/>
        <v/>
      </c>
      <c r="BF29" s="685" t="str">
        <f t="shared" si="10"/>
        <v/>
      </c>
      <c r="BG29" s="686" t="str">
        <f t="shared" si="11"/>
        <v/>
      </c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V29" s="329"/>
      <c r="CW29" s="329"/>
    </row>
    <row r="30" spans="2:101" s="124" customFormat="1" ht="23.25" customHeight="1">
      <c r="B30" s="325"/>
      <c r="C30" s="333">
        <v>21</v>
      </c>
      <c r="D30" s="677" t="str">
        <f t="shared" si="0"/>
        <v/>
      </c>
      <c r="E30" s="678"/>
      <c r="F30" s="678"/>
      <c r="G30" s="678"/>
      <c r="H30" s="679">
        <v>1</v>
      </c>
      <c r="I30" s="680"/>
      <c r="J30" s="681"/>
      <c r="K30" s="682"/>
      <c r="L30" s="682"/>
      <c r="M30" s="682"/>
      <c r="N30" s="682"/>
      <c r="O30" s="683"/>
      <c r="P30" s="312"/>
      <c r="Q30" s="521"/>
      <c r="R30" s="521"/>
      <c r="S30" s="521"/>
      <c r="T30" s="521"/>
      <c r="U30" s="521"/>
      <c r="V30" s="684"/>
      <c r="W30" s="684"/>
      <c r="X30" s="521"/>
      <c r="Y30" s="622"/>
      <c r="Z30" s="685" t="str">
        <f>'計算書（非表示）'!I26</f>
        <v/>
      </c>
      <c r="AA30" s="685"/>
      <c r="AB30" s="685"/>
      <c r="AC30" s="685"/>
      <c r="AD30" s="686"/>
      <c r="AE30" s="328"/>
      <c r="AF30" s="336">
        <v>21</v>
      </c>
      <c r="AG30" s="677" t="str">
        <f t="shared" si="7"/>
        <v/>
      </c>
      <c r="AH30" s="678"/>
      <c r="AI30" s="678"/>
      <c r="AJ30" s="678"/>
      <c r="AK30" s="679">
        <v>3</v>
      </c>
      <c r="AL30" s="680"/>
      <c r="AM30" s="681"/>
      <c r="AN30" s="682"/>
      <c r="AO30" s="682"/>
      <c r="AP30" s="682"/>
      <c r="AQ30" s="682"/>
      <c r="AR30" s="683"/>
      <c r="AS30" s="312"/>
      <c r="AT30" s="521"/>
      <c r="AU30" s="521"/>
      <c r="AV30" s="521"/>
      <c r="AW30" s="521"/>
      <c r="AX30" s="521"/>
      <c r="AY30" s="687"/>
      <c r="AZ30" s="687"/>
      <c r="BA30" s="521"/>
      <c r="BB30" s="622"/>
      <c r="BC30" s="685" t="str">
        <f>'計算書（非表示）'!S26</f>
        <v/>
      </c>
      <c r="BD30" s="685" t="str">
        <f t="shared" si="8"/>
        <v/>
      </c>
      <c r="BE30" s="685" t="str">
        <f t="shared" si="9"/>
        <v/>
      </c>
      <c r="BF30" s="685" t="str">
        <f t="shared" si="10"/>
        <v/>
      </c>
      <c r="BG30" s="686" t="str">
        <f t="shared" si="11"/>
        <v/>
      </c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V30" s="329"/>
      <c r="CW30" s="329"/>
    </row>
    <row r="31" spans="2:101" s="124" customFormat="1" ht="23.25" customHeight="1">
      <c r="B31" s="325"/>
      <c r="C31" s="333">
        <v>22</v>
      </c>
      <c r="D31" s="677" t="str">
        <f t="shared" si="0"/>
        <v/>
      </c>
      <c r="E31" s="678"/>
      <c r="F31" s="678"/>
      <c r="G31" s="678"/>
      <c r="H31" s="679">
        <v>1</v>
      </c>
      <c r="I31" s="680"/>
      <c r="J31" s="681"/>
      <c r="K31" s="682"/>
      <c r="L31" s="682"/>
      <c r="M31" s="682"/>
      <c r="N31" s="682"/>
      <c r="O31" s="683"/>
      <c r="P31" s="312"/>
      <c r="Q31" s="521"/>
      <c r="R31" s="521"/>
      <c r="S31" s="521"/>
      <c r="T31" s="521"/>
      <c r="U31" s="521"/>
      <c r="V31" s="684"/>
      <c r="W31" s="684"/>
      <c r="X31" s="521"/>
      <c r="Y31" s="622"/>
      <c r="Z31" s="685" t="str">
        <f>'計算書（非表示）'!I27</f>
        <v/>
      </c>
      <c r="AA31" s="685"/>
      <c r="AB31" s="685"/>
      <c r="AC31" s="685"/>
      <c r="AD31" s="686"/>
      <c r="AE31" s="328"/>
      <c r="AF31" s="336">
        <v>22</v>
      </c>
      <c r="AG31" s="677" t="str">
        <f t="shared" si="7"/>
        <v/>
      </c>
      <c r="AH31" s="678"/>
      <c r="AI31" s="678"/>
      <c r="AJ31" s="678"/>
      <c r="AK31" s="679">
        <v>3</v>
      </c>
      <c r="AL31" s="680"/>
      <c r="AM31" s="681"/>
      <c r="AN31" s="682"/>
      <c r="AO31" s="682"/>
      <c r="AP31" s="682"/>
      <c r="AQ31" s="682"/>
      <c r="AR31" s="683"/>
      <c r="AS31" s="312"/>
      <c r="AT31" s="521"/>
      <c r="AU31" s="521"/>
      <c r="AV31" s="521"/>
      <c r="AW31" s="521"/>
      <c r="AX31" s="521"/>
      <c r="AY31" s="687"/>
      <c r="AZ31" s="687"/>
      <c r="BA31" s="521"/>
      <c r="BB31" s="622"/>
      <c r="BC31" s="685" t="str">
        <f>'計算書（非表示）'!S27</f>
        <v/>
      </c>
      <c r="BD31" s="685" t="str">
        <f t="shared" si="8"/>
        <v/>
      </c>
      <c r="BE31" s="685" t="str">
        <f t="shared" si="9"/>
        <v/>
      </c>
      <c r="BF31" s="685" t="str">
        <f t="shared" si="10"/>
        <v/>
      </c>
      <c r="BG31" s="686" t="str">
        <f t="shared" si="11"/>
        <v/>
      </c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V31" s="329"/>
      <c r="CW31" s="329"/>
    </row>
    <row r="32" spans="2:101" s="124" customFormat="1" ht="23.25" customHeight="1">
      <c r="B32" s="325"/>
      <c r="C32" s="333">
        <v>23</v>
      </c>
      <c r="D32" s="677" t="str">
        <f t="shared" si="0"/>
        <v/>
      </c>
      <c r="E32" s="678"/>
      <c r="F32" s="678"/>
      <c r="G32" s="678"/>
      <c r="H32" s="679">
        <v>1</v>
      </c>
      <c r="I32" s="680"/>
      <c r="J32" s="681"/>
      <c r="K32" s="682"/>
      <c r="L32" s="682"/>
      <c r="M32" s="682"/>
      <c r="N32" s="682"/>
      <c r="O32" s="683"/>
      <c r="P32" s="312"/>
      <c r="Q32" s="521"/>
      <c r="R32" s="521"/>
      <c r="S32" s="521"/>
      <c r="T32" s="521"/>
      <c r="U32" s="521"/>
      <c r="V32" s="684"/>
      <c r="W32" s="684"/>
      <c r="X32" s="521"/>
      <c r="Y32" s="622"/>
      <c r="Z32" s="685" t="str">
        <f>'計算書（非表示）'!I28</f>
        <v/>
      </c>
      <c r="AA32" s="685"/>
      <c r="AB32" s="685"/>
      <c r="AC32" s="685"/>
      <c r="AD32" s="686"/>
      <c r="AE32" s="328"/>
      <c r="AF32" s="336">
        <v>23</v>
      </c>
      <c r="AG32" s="677" t="str">
        <f t="shared" si="7"/>
        <v/>
      </c>
      <c r="AH32" s="678"/>
      <c r="AI32" s="678"/>
      <c r="AJ32" s="678"/>
      <c r="AK32" s="679">
        <v>3</v>
      </c>
      <c r="AL32" s="680"/>
      <c r="AM32" s="681"/>
      <c r="AN32" s="682"/>
      <c r="AO32" s="682"/>
      <c r="AP32" s="682"/>
      <c r="AQ32" s="682"/>
      <c r="AR32" s="683"/>
      <c r="AS32" s="312"/>
      <c r="AT32" s="521"/>
      <c r="AU32" s="521"/>
      <c r="AV32" s="521"/>
      <c r="AW32" s="521"/>
      <c r="AX32" s="521"/>
      <c r="AY32" s="687"/>
      <c r="AZ32" s="687"/>
      <c r="BA32" s="521"/>
      <c r="BB32" s="622"/>
      <c r="BC32" s="685" t="str">
        <f>'計算書（非表示）'!S28</f>
        <v/>
      </c>
      <c r="BD32" s="685" t="str">
        <f t="shared" si="8"/>
        <v/>
      </c>
      <c r="BE32" s="685" t="str">
        <f t="shared" si="9"/>
        <v/>
      </c>
      <c r="BF32" s="685" t="str">
        <f t="shared" si="10"/>
        <v/>
      </c>
      <c r="BG32" s="686" t="str">
        <f t="shared" si="11"/>
        <v/>
      </c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V32" s="329"/>
      <c r="CW32" s="329"/>
    </row>
    <row r="33" spans="2:101" s="124" customFormat="1" ht="23.25" customHeight="1">
      <c r="B33" s="325"/>
      <c r="C33" s="333">
        <v>24</v>
      </c>
      <c r="D33" s="677" t="str">
        <f t="shared" si="0"/>
        <v/>
      </c>
      <c r="E33" s="678"/>
      <c r="F33" s="678"/>
      <c r="G33" s="678"/>
      <c r="H33" s="679">
        <v>1</v>
      </c>
      <c r="I33" s="680"/>
      <c r="J33" s="681"/>
      <c r="K33" s="682"/>
      <c r="L33" s="682"/>
      <c r="M33" s="682"/>
      <c r="N33" s="682"/>
      <c r="O33" s="683"/>
      <c r="P33" s="312"/>
      <c r="Q33" s="521"/>
      <c r="R33" s="521"/>
      <c r="S33" s="521"/>
      <c r="T33" s="521"/>
      <c r="U33" s="521"/>
      <c r="V33" s="684"/>
      <c r="W33" s="684"/>
      <c r="X33" s="521"/>
      <c r="Y33" s="622"/>
      <c r="Z33" s="685" t="str">
        <f>'計算書（非表示）'!I29</f>
        <v/>
      </c>
      <c r="AA33" s="685"/>
      <c r="AB33" s="685"/>
      <c r="AC33" s="685"/>
      <c r="AD33" s="686"/>
      <c r="AE33" s="328"/>
      <c r="AF33" s="336">
        <v>24</v>
      </c>
      <c r="AG33" s="677" t="str">
        <f t="shared" si="7"/>
        <v/>
      </c>
      <c r="AH33" s="678"/>
      <c r="AI33" s="678"/>
      <c r="AJ33" s="678"/>
      <c r="AK33" s="679">
        <v>3</v>
      </c>
      <c r="AL33" s="680"/>
      <c r="AM33" s="681"/>
      <c r="AN33" s="682"/>
      <c r="AO33" s="682"/>
      <c r="AP33" s="682"/>
      <c r="AQ33" s="682"/>
      <c r="AR33" s="683"/>
      <c r="AS33" s="312"/>
      <c r="AT33" s="521"/>
      <c r="AU33" s="521"/>
      <c r="AV33" s="521"/>
      <c r="AW33" s="521"/>
      <c r="AX33" s="521"/>
      <c r="AY33" s="687"/>
      <c r="AZ33" s="687"/>
      <c r="BA33" s="521"/>
      <c r="BB33" s="622"/>
      <c r="BC33" s="685" t="str">
        <f>'計算書（非表示）'!S29</f>
        <v/>
      </c>
      <c r="BD33" s="685" t="str">
        <f t="shared" si="8"/>
        <v/>
      </c>
      <c r="BE33" s="685" t="str">
        <f t="shared" si="9"/>
        <v/>
      </c>
      <c r="BF33" s="685" t="str">
        <f t="shared" si="10"/>
        <v/>
      </c>
      <c r="BG33" s="686" t="str">
        <f t="shared" si="11"/>
        <v/>
      </c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V33" s="329"/>
      <c r="CW33" s="329"/>
    </row>
    <row r="34" spans="2:101" s="124" customFormat="1" ht="23.25" customHeight="1">
      <c r="B34" s="325"/>
      <c r="C34" s="333">
        <v>25</v>
      </c>
      <c r="D34" s="677" t="str">
        <f t="shared" si="0"/>
        <v/>
      </c>
      <c r="E34" s="678"/>
      <c r="F34" s="678"/>
      <c r="G34" s="678"/>
      <c r="H34" s="679">
        <v>1</v>
      </c>
      <c r="I34" s="680"/>
      <c r="J34" s="681"/>
      <c r="K34" s="682"/>
      <c r="L34" s="682"/>
      <c r="M34" s="682"/>
      <c r="N34" s="682"/>
      <c r="O34" s="683"/>
      <c r="P34" s="312"/>
      <c r="Q34" s="521"/>
      <c r="R34" s="521"/>
      <c r="S34" s="521"/>
      <c r="T34" s="521"/>
      <c r="U34" s="521"/>
      <c r="V34" s="684"/>
      <c r="W34" s="684"/>
      <c r="X34" s="521"/>
      <c r="Y34" s="622"/>
      <c r="Z34" s="685" t="str">
        <f>'計算書（非表示）'!I30</f>
        <v/>
      </c>
      <c r="AA34" s="685"/>
      <c r="AB34" s="685"/>
      <c r="AC34" s="685"/>
      <c r="AD34" s="686"/>
      <c r="AE34" s="328"/>
      <c r="AF34" s="336">
        <v>25</v>
      </c>
      <c r="AG34" s="677" t="str">
        <f t="shared" si="7"/>
        <v/>
      </c>
      <c r="AH34" s="678"/>
      <c r="AI34" s="678"/>
      <c r="AJ34" s="678"/>
      <c r="AK34" s="679">
        <v>3</v>
      </c>
      <c r="AL34" s="680"/>
      <c r="AM34" s="681"/>
      <c r="AN34" s="682"/>
      <c r="AO34" s="682"/>
      <c r="AP34" s="682"/>
      <c r="AQ34" s="682"/>
      <c r="AR34" s="683"/>
      <c r="AS34" s="312"/>
      <c r="AT34" s="521"/>
      <c r="AU34" s="521"/>
      <c r="AV34" s="521"/>
      <c r="AW34" s="521"/>
      <c r="AX34" s="521"/>
      <c r="AY34" s="687"/>
      <c r="AZ34" s="687"/>
      <c r="BA34" s="521"/>
      <c r="BB34" s="622"/>
      <c r="BC34" s="685" t="str">
        <f>'計算書（非表示）'!S30</f>
        <v/>
      </c>
      <c r="BD34" s="685" t="str">
        <f t="shared" si="8"/>
        <v/>
      </c>
      <c r="BE34" s="685" t="str">
        <f t="shared" si="9"/>
        <v/>
      </c>
      <c r="BF34" s="685" t="str">
        <f t="shared" si="10"/>
        <v/>
      </c>
      <c r="BG34" s="686" t="str">
        <f t="shared" si="11"/>
        <v/>
      </c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V34" s="329"/>
      <c r="CW34" s="329"/>
    </row>
    <row r="35" spans="2:101" s="124" customFormat="1" ht="23.25" customHeight="1">
      <c r="B35" s="325"/>
      <c r="C35" s="333">
        <v>26</v>
      </c>
      <c r="D35" s="677" t="str">
        <f t="shared" si="0"/>
        <v/>
      </c>
      <c r="E35" s="678"/>
      <c r="F35" s="678"/>
      <c r="G35" s="678"/>
      <c r="H35" s="679">
        <v>1</v>
      </c>
      <c r="I35" s="680"/>
      <c r="J35" s="681"/>
      <c r="K35" s="682"/>
      <c r="L35" s="682"/>
      <c r="M35" s="682"/>
      <c r="N35" s="682"/>
      <c r="O35" s="683"/>
      <c r="P35" s="312"/>
      <c r="Q35" s="521"/>
      <c r="R35" s="521"/>
      <c r="S35" s="521"/>
      <c r="T35" s="521"/>
      <c r="U35" s="521"/>
      <c r="V35" s="684"/>
      <c r="W35" s="684"/>
      <c r="X35" s="521"/>
      <c r="Y35" s="622"/>
      <c r="Z35" s="685" t="str">
        <f>'計算書（非表示）'!I31</f>
        <v/>
      </c>
      <c r="AA35" s="685"/>
      <c r="AB35" s="685"/>
      <c r="AC35" s="685"/>
      <c r="AD35" s="686"/>
      <c r="AE35" s="328"/>
      <c r="AF35" s="336">
        <v>26</v>
      </c>
      <c r="AG35" s="677" t="str">
        <f t="shared" si="7"/>
        <v/>
      </c>
      <c r="AH35" s="678"/>
      <c r="AI35" s="678"/>
      <c r="AJ35" s="678"/>
      <c r="AK35" s="679">
        <v>3</v>
      </c>
      <c r="AL35" s="680"/>
      <c r="AM35" s="681"/>
      <c r="AN35" s="682"/>
      <c r="AO35" s="682"/>
      <c r="AP35" s="682"/>
      <c r="AQ35" s="682"/>
      <c r="AR35" s="683"/>
      <c r="AS35" s="312"/>
      <c r="AT35" s="521"/>
      <c r="AU35" s="521"/>
      <c r="AV35" s="521"/>
      <c r="AW35" s="521"/>
      <c r="AX35" s="521"/>
      <c r="AY35" s="687"/>
      <c r="AZ35" s="687"/>
      <c r="BA35" s="521"/>
      <c r="BB35" s="622"/>
      <c r="BC35" s="685" t="str">
        <f>'計算書（非表示）'!S31</f>
        <v/>
      </c>
      <c r="BD35" s="685" t="str">
        <f t="shared" si="8"/>
        <v/>
      </c>
      <c r="BE35" s="685" t="str">
        <f t="shared" si="9"/>
        <v/>
      </c>
      <c r="BF35" s="685" t="str">
        <f t="shared" si="10"/>
        <v/>
      </c>
      <c r="BG35" s="686" t="str">
        <f t="shared" si="11"/>
        <v/>
      </c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V35" s="329"/>
      <c r="CW35" s="329"/>
    </row>
    <row r="36" spans="2:101" s="124" customFormat="1" ht="23.25" customHeight="1">
      <c r="B36" s="325"/>
      <c r="C36" s="333">
        <v>27</v>
      </c>
      <c r="D36" s="677" t="str">
        <f t="shared" si="0"/>
        <v/>
      </c>
      <c r="E36" s="678"/>
      <c r="F36" s="678"/>
      <c r="G36" s="678"/>
      <c r="H36" s="679">
        <v>1</v>
      </c>
      <c r="I36" s="680"/>
      <c r="J36" s="681"/>
      <c r="K36" s="682"/>
      <c r="L36" s="682"/>
      <c r="M36" s="682"/>
      <c r="N36" s="682"/>
      <c r="O36" s="683"/>
      <c r="P36" s="312"/>
      <c r="Q36" s="521"/>
      <c r="R36" s="521"/>
      <c r="S36" s="521"/>
      <c r="T36" s="521"/>
      <c r="U36" s="521"/>
      <c r="V36" s="684"/>
      <c r="W36" s="684"/>
      <c r="X36" s="521"/>
      <c r="Y36" s="622"/>
      <c r="Z36" s="685" t="str">
        <f>'計算書（非表示）'!I32</f>
        <v/>
      </c>
      <c r="AA36" s="685"/>
      <c r="AB36" s="685"/>
      <c r="AC36" s="685"/>
      <c r="AD36" s="686"/>
      <c r="AE36" s="328"/>
      <c r="AF36" s="336">
        <v>27</v>
      </c>
      <c r="AG36" s="677" t="str">
        <f t="shared" si="7"/>
        <v/>
      </c>
      <c r="AH36" s="678"/>
      <c r="AI36" s="678"/>
      <c r="AJ36" s="678"/>
      <c r="AK36" s="679">
        <v>3</v>
      </c>
      <c r="AL36" s="680"/>
      <c r="AM36" s="681"/>
      <c r="AN36" s="682"/>
      <c r="AO36" s="682"/>
      <c r="AP36" s="682"/>
      <c r="AQ36" s="682"/>
      <c r="AR36" s="683"/>
      <c r="AS36" s="312"/>
      <c r="AT36" s="521"/>
      <c r="AU36" s="521"/>
      <c r="AV36" s="521"/>
      <c r="AW36" s="521"/>
      <c r="AX36" s="521"/>
      <c r="AY36" s="687"/>
      <c r="AZ36" s="687"/>
      <c r="BA36" s="521"/>
      <c r="BB36" s="622"/>
      <c r="BC36" s="685" t="str">
        <f>'計算書（非表示）'!S32</f>
        <v/>
      </c>
      <c r="BD36" s="685" t="str">
        <f t="shared" si="8"/>
        <v/>
      </c>
      <c r="BE36" s="685" t="str">
        <f t="shared" si="9"/>
        <v/>
      </c>
      <c r="BF36" s="685" t="str">
        <f t="shared" si="10"/>
        <v/>
      </c>
      <c r="BG36" s="686" t="str">
        <f t="shared" si="11"/>
        <v/>
      </c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V36" s="329"/>
      <c r="CW36" s="329"/>
    </row>
    <row r="37" spans="2:101" s="124" customFormat="1" ht="23.25" customHeight="1">
      <c r="B37" s="325"/>
      <c r="C37" s="333">
        <v>28</v>
      </c>
      <c r="D37" s="677" t="str">
        <f t="shared" si="0"/>
        <v/>
      </c>
      <c r="E37" s="678"/>
      <c r="F37" s="678"/>
      <c r="G37" s="678"/>
      <c r="H37" s="679">
        <v>1</v>
      </c>
      <c r="I37" s="680"/>
      <c r="J37" s="681"/>
      <c r="K37" s="682"/>
      <c r="L37" s="682"/>
      <c r="M37" s="682"/>
      <c r="N37" s="682"/>
      <c r="O37" s="683"/>
      <c r="P37" s="312"/>
      <c r="Q37" s="521"/>
      <c r="R37" s="521"/>
      <c r="S37" s="521"/>
      <c r="T37" s="521"/>
      <c r="U37" s="521"/>
      <c r="V37" s="684"/>
      <c r="W37" s="684"/>
      <c r="X37" s="521"/>
      <c r="Y37" s="622"/>
      <c r="Z37" s="685" t="str">
        <f>'計算書（非表示）'!I33</f>
        <v/>
      </c>
      <c r="AA37" s="685"/>
      <c r="AB37" s="685"/>
      <c r="AC37" s="685"/>
      <c r="AD37" s="686"/>
      <c r="AE37" s="328"/>
      <c r="AF37" s="336">
        <v>28</v>
      </c>
      <c r="AG37" s="677" t="str">
        <f t="shared" si="7"/>
        <v/>
      </c>
      <c r="AH37" s="678"/>
      <c r="AI37" s="678"/>
      <c r="AJ37" s="678"/>
      <c r="AK37" s="679">
        <v>3</v>
      </c>
      <c r="AL37" s="680"/>
      <c r="AM37" s="681"/>
      <c r="AN37" s="682"/>
      <c r="AO37" s="682"/>
      <c r="AP37" s="682"/>
      <c r="AQ37" s="682"/>
      <c r="AR37" s="683"/>
      <c r="AS37" s="312"/>
      <c r="AT37" s="521"/>
      <c r="AU37" s="521"/>
      <c r="AV37" s="521"/>
      <c r="AW37" s="521"/>
      <c r="AX37" s="521"/>
      <c r="AY37" s="687"/>
      <c r="AZ37" s="687"/>
      <c r="BA37" s="521"/>
      <c r="BB37" s="622"/>
      <c r="BC37" s="685" t="str">
        <f>'計算書（非表示）'!S33</f>
        <v/>
      </c>
      <c r="BD37" s="685" t="str">
        <f t="shared" si="8"/>
        <v/>
      </c>
      <c r="BE37" s="685" t="str">
        <f t="shared" si="9"/>
        <v/>
      </c>
      <c r="BF37" s="685" t="str">
        <f t="shared" si="10"/>
        <v/>
      </c>
      <c r="BG37" s="686" t="str">
        <f t="shared" si="11"/>
        <v/>
      </c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V37" s="329"/>
      <c r="CW37" s="329"/>
    </row>
    <row r="38" spans="2:101" s="124" customFormat="1" ht="23.25" customHeight="1">
      <c r="B38" s="325"/>
      <c r="C38" s="333">
        <v>29</v>
      </c>
      <c r="D38" s="677" t="str">
        <f t="shared" si="0"/>
        <v/>
      </c>
      <c r="E38" s="678"/>
      <c r="F38" s="678"/>
      <c r="G38" s="678"/>
      <c r="H38" s="679">
        <v>1</v>
      </c>
      <c r="I38" s="680"/>
      <c r="J38" s="681"/>
      <c r="K38" s="682"/>
      <c r="L38" s="682"/>
      <c r="M38" s="682"/>
      <c r="N38" s="682"/>
      <c r="O38" s="683"/>
      <c r="P38" s="312"/>
      <c r="Q38" s="521"/>
      <c r="R38" s="521"/>
      <c r="S38" s="521"/>
      <c r="T38" s="521"/>
      <c r="U38" s="521"/>
      <c r="V38" s="684"/>
      <c r="W38" s="684"/>
      <c r="X38" s="521"/>
      <c r="Y38" s="622"/>
      <c r="Z38" s="685" t="str">
        <f>'計算書（非表示）'!I34</f>
        <v/>
      </c>
      <c r="AA38" s="685"/>
      <c r="AB38" s="685"/>
      <c r="AC38" s="685"/>
      <c r="AD38" s="686"/>
      <c r="AE38" s="328"/>
      <c r="AF38" s="336">
        <v>29</v>
      </c>
      <c r="AG38" s="677" t="str">
        <f t="shared" si="7"/>
        <v/>
      </c>
      <c r="AH38" s="678"/>
      <c r="AI38" s="678"/>
      <c r="AJ38" s="678"/>
      <c r="AK38" s="679">
        <v>3</v>
      </c>
      <c r="AL38" s="680"/>
      <c r="AM38" s="681"/>
      <c r="AN38" s="682"/>
      <c r="AO38" s="682"/>
      <c r="AP38" s="682"/>
      <c r="AQ38" s="682"/>
      <c r="AR38" s="683"/>
      <c r="AS38" s="312"/>
      <c r="AT38" s="521"/>
      <c r="AU38" s="521"/>
      <c r="AV38" s="521"/>
      <c r="AW38" s="521"/>
      <c r="AX38" s="521"/>
      <c r="AY38" s="687"/>
      <c r="AZ38" s="687"/>
      <c r="BA38" s="521"/>
      <c r="BB38" s="622"/>
      <c r="BC38" s="685" t="str">
        <f>'計算書（非表示）'!S34</f>
        <v/>
      </c>
      <c r="BD38" s="685" t="str">
        <f t="shared" si="8"/>
        <v/>
      </c>
      <c r="BE38" s="685" t="str">
        <f t="shared" si="9"/>
        <v/>
      </c>
      <c r="BF38" s="685" t="str">
        <f t="shared" si="10"/>
        <v/>
      </c>
      <c r="BG38" s="686" t="str">
        <f t="shared" si="11"/>
        <v/>
      </c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V38" s="329"/>
      <c r="CW38" s="329"/>
    </row>
    <row r="39" spans="2:101" s="124" customFormat="1" ht="23.25" customHeight="1">
      <c r="B39" s="325"/>
      <c r="C39" s="333">
        <v>30</v>
      </c>
      <c r="D39" s="677" t="str">
        <f t="shared" si="0"/>
        <v/>
      </c>
      <c r="E39" s="678"/>
      <c r="F39" s="678"/>
      <c r="G39" s="678"/>
      <c r="H39" s="679">
        <v>1</v>
      </c>
      <c r="I39" s="680"/>
      <c r="J39" s="681"/>
      <c r="K39" s="682"/>
      <c r="L39" s="682"/>
      <c r="M39" s="682"/>
      <c r="N39" s="682"/>
      <c r="O39" s="683"/>
      <c r="P39" s="312"/>
      <c r="Q39" s="521"/>
      <c r="R39" s="521"/>
      <c r="S39" s="521"/>
      <c r="T39" s="521"/>
      <c r="U39" s="521"/>
      <c r="V39" s="684"/>
      <c r="W39" s="684"/>
      <c r="X39" s="521"/>
      <c r="Y39" s="622"/>
      <c r="Z39" s="685" t="str">
        <f>'計算書（非表示）'!I35</f>
        <v/>
      </c>
      <c r="AA39" s="685"/>
      <c r="AB39" s="685"/>
      <c r="AC39" s="685"/>
      <c r="AD39" s="686"/>
      <c r="AE39" s="328"/>
      <c r="AF39" s="336">
        <v>30</v>
      </c>
      <c r="AG39" s="677" t="str">
        <f t="shared" si="7"/>
        <v/>
      </c>
      <c r="AH39" s="678"/>
      <c r="AI39" s="678"/>
      <c r="AJ39" s="678"/>
      <c r="AK39" s="679">
        <v>3</v>
      </c>
      <c r="AL39" s="680"/>
      <c r="AM39" s="681"/>
      <c r="AN39" s="682"/>
      <c r="AO39" s="682"/>
      <c r="AP39" s="682"/>
      <c r="AQ39" s="682"/>
      <c r="AR39" s="683"/>
      <c r="AS39" s="312"/>
      <c r="AT39" s="521"/>
      <c r="AU39" s="521"/>
      <c r="AV39" s="521"/>
      <c r="AW39" s="521"/>
      <c r="AX39" s="521"/>
      <c r="AY39" s="687"/>
      <c r="AZ39" s="687"/>
      <c r="BA39" s="521"/>
      <c r="BB39" s="622"/>
      <c r="BC39" s="685" t="str">
        <f>'計算書（非表示）'!S35</f>
        <v/>
      </c>
      <c r="BD39" s="685" t="str">
        <f t="shared" si="8"/>
        <v/>
      </c>
      <c r="BE39" s="685" t="str">
        <f t="shared" si="9"/>
        <v/>
      </c>
      <c r="BF39" s="685" t="str">
        <f t="shared" si="10"/>
        <v/>
      </c>
      <c r="BG39" s="686" t="str">
        <f t="shared" si="11"/>
        <v/>
      </c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V39" s="329"/>
      <c r="CW39" s="329"/>
    </row>
    <row r="40" spans="2:101" s="124" customFormat="1" ht="23.25" customHeight="1">
      <c r="B40" s="325"/>
      <c r="C40" s="333">
        <v>31</v>
      </c>
      <c r="D40" s="677" t="str">
        <f t="shared" si="0"/>
        <v/>
      </c>
      <c r="E40" s="678"/>
      <c r="F40" s="678"/>
      <c r="G40" s="678"/>
      <c r="H40" s="679">
        <v>1</v>
      </c>
      <c r="I40" s="680"/>
      <c r="J40" s="681"/>
      <c r="K40" s="682"/>
      <c r="L40" s="682"/>
      <c r="M40" s="682"/>
      <c r="N40" s="682"/>
      <c r="O40" s="683"/>
      <c r="P40" s="312"/>
      <c r="Q40" s="521"/>
      <c r="R40" s="521"/>
      <c r="S40" s="521"/>
      <c r="T40" s="521"/>
      <c r="U40" s="521"/>
      <c r="V40" s="684"/>
      <c r="W40" s="684"/>
      <c r="X40" s="521"/>
      <c r="Y40" s="622"/>
      <c r="Z40" s="685" t="str">
        <f>'計算書（非表示）'!I36</f>
        <v/>
      </c>
      <c r="AA40" s="685"/>
      <c r="AB40" s="685"/>
      <c r="AC40" s="685"/>
      <c r="AD40" s="686"/>
      <c r="AE40" s="328"/>
      <c r="AF40" s="336">
        <v>31</v>
      </c>
      <c r="AG40" s="677" t="str">
        <f t="shared" si="7"/>
        <v/>
      </c>
      <c r="AH40" s="678"/>
      <c r="AI40" s="678"/>
      <c r="AJ40" s="678"/>
      <c r="AK40" s="679">
        <v>3</v>
      </c>
      <c r="AL40" s="680"/>
      <c r="AM40" s="681"/>
      <c r="AN40" s="682"/>
      <c r="AO40" s="682"/>
      <c r="AP40" s="682"/>
      <c r="AQ40" s="682"/>
      <c r="AR40" s="683"/>
      <c r="AS40" s="312"/>
      <c r="AT40" s="521"/>
      <c r="AU40" s="521"/>
      <c r="AV40" s="521"/>
      <c r="AW40" s="521"/>
      <c r="AX40" s="521"/>
      <c r="AY40" s="687"/>
      <c r="AZ40" s="687"/>
      <c r="BA40" s="521"/>
      <c r="BB40" s="622"/>
      <c r="BC40" s="685" t="str">
        <f>'計算書（非表示）'!S36</f>
        <v/>
      </c>
      <c r="BD40" s="685" t="str">
        <f t="shared" si="8"/>
        <v/>
      </c>
      <c r="BE40" s="685" t="str">
        <f t="shared" si="9"/>
        <v/>
      </c>
      <c r="BF40" s="685" t="str">
        <f t="shared" si="10"/>
        <v/>
      </c>
      <c r="BG40" s="686" t="str">
        <f t="shared" si="11"/>
        <v/>
      </c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V40" s="329"/>
      <c r="CW40" s="329"/>
    </row>
    <row r="41" spans="2:101" s="124" customFormat="1" ht="23.25" customHeight="1">
      <c r="B41" s="325"/>
      <c r="C41" s="333">
        <v>32</v>
      </c>
      <c r="D41" s="677" t="str">
        <f t="shared" si="0"/>
        <v/>
      </c>
      <c r="E41" s="678"/>
      <c r="F41" s="678"/>
      <c r="G41" s="678"/>
      <c r="H41" s="679">
        <v>1</v>
      </c>
      <c r="I41" s="680"/>
      <c r="J41" s="681"/>
      <c r="K41" s="682"/>
      <c r="L41" s="682"/>
      <c r="M41" s="682"/>
      <c r="N41" s="682"/>
      <c r="O41" s="683"/>
      <c r="P41" s="312"/>
      <c r="Q41" s="521"/>
      <c r="R41" s="521"/>
      <c r="S41" s="521"/>
      <c r="T41" s="521"/>
      <c r="U41" s="521"/>
      <c r="V41" s="684"/>
      <c r="W41" s="684"/>
      <c r="X41" s="521"/>
      <c r="Y41" s="622"/>
      <c r="Z41" s="685" t="str">
        <f>'計算書（非表示）'!I37</f>
        <v/>
      </c>
      <c r="AA41" s="685"/>
      <c r="AB41" s="685"/>
      <c r="AC41" s="685"/>
      <c r="AD41" s="686"/>
      <c r="AE41" s="328"/>
      <c r="AF41" s="336">
        <v>32</v>
      </c>
      <c r="AG41" s="677" t="str">
        <f t="shared" si="7"/>
        <v/>
      </c>
      <c r="AH41" s="678"/>
      <c r="AI41" s="678"/>
      <c r="AJ41" s="678"/>
      <c r="AK41" s="679">
        <v>3</v>
      </c>
      <c r="AL41" s="680"/>
      <c r="AM41" s="681"/>
      <c r="AN41" s="682"/>
      <c r="AO41" s="682"/>
      <c r="AP41" s="682"/>
      <c r="AQ41" s="682"/>
      <c r="AR41" s="683"/>
      <c r="AS41" s="312"/>
      <c r="AT41" s="521"/>
      <c r="AU41" s="521"/>
      <c r="AV41" s="521"/>
      <c r="AW41" s="521"/>
      <c r="AX41" s="521"/>
      <c r="AY41" s="687"/>
      <c r="AZ41" s="687"/>
      <c r="BA41" s="521"/>
      <c r="BB41" s="622"/>
      <c r="BC41" s="685" t="str">
        <f>'計算書（非表示）'!S37</f>
        <v/>
      </c>
      <c r="BD41" s="685" t="str">
        <f t="shared" si="8"/>
        <v/>
      </c>
      <c r="BE41" s="685" t="str">
        <f t="shared" si="9"/>
        <v/>
      </c>
      <c r="BF41" s="685" t="str">
        <f t="shared" si="10"/>
        <v/>
      </c>
      <c r="BG41" s="686" t="str">
        <f t="shared" si="11"/>
        <v/>
      </c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V41" s="329"/>
      <c r="CW41" s="329"/>
    </row>
    <row r="42" spans="2:101" s="124" customFormat="1" ht="23.25" customHeight="1">
      <c r="B42" s="325"/>
      <c r="C42" s="333">
        <v>33</v>
      </c>
      <c r="D42" s="677" t="str">
        <f t="shared" ref="D42:D73" si="13">IF(J42="","",INDEX($CW$2:$CW$13,MATCH(J42,$CV$2:$CV$13,)))</f>
        <v/>
      </c>
      <c r="E42" s="678"/>
      <c r="F42" s="678"/>
      <c r="G42" s="678"/>
      <c r="H42" s="679">
        <v>1</v>
      </c>
      <c r="I42" s="680"/>
      <c r="J42" s="681"/>
      <c r="K42" s="682"/>
      <c r="L42" s="682"/>
      <c r="M42" s="682"/>
      <c r="N42" s="682"/>
      <c r="O42" s="683"/>
      <c r="P42" s="312"/>
      <c r="Q42" s="521"/>
      <c r="R42" s="521"/>
      <c r="S42" s="521"/>
      <c r="T42" s="521"/>
      <c r="U42" s="521"/>
      <c r="V42" s="684"/>
      <c r="W42" s="684"/>
      <c r="X42" s="521"/>
      <c r="Y42" s="622"/>
      <c r="Z42" s="685" t="str">
        <f>'計算書（非表示）'!I38</f>
        <v/>
      </c>
      <c r="AA42" s="685"/>
      <c r="AB42" s="685"/>
      <c r="AC42" s="685"/>
      <c r="AD42" s="686"/>
      <c r="AE42" s="328"/>
      <c r="AF42" s="336">
        <v>33</v>
      </c>
      <c r="AG42" s="677" t="str">
        <f t="shared" si="7"/>
        <v/>
      </c>
      <c r="AH42" s="678"/>
      <c r="AI42" s="678"/>
      <c r="AJ42" s="678"/>
      <c r="AK42" s="679">
        <v>3</v>
      </c>
      <c r="AL42" s="680"/>
      <c r="AM42" s="681"/>
      <c r="AN42" s="682"/>
      <c r="AO42" s="682"/>
      <c r="AP42" s="682"/>
      <c r="AQ42" s="682"/>
      <c r="AR42" s="683"/>
      <c r="AS42" s="312"/>
      <c r="AT42" s="521"/>
      <c r="AU42" s="521"/>
      <c r="AV42" s="521"/>
      <c r="AW42" s="521"/>
      <c r="AX42" s="521"/>
      <c r="AY42" s="687"/>
      <c r="AZ42" s="687"/>
      <c r="BA42" s="521"/>
      <c r="BB42" s="622"/>
      <c r="BC42" s="685" t="str">
        <f>'計算書（非表示）'!S38</f>
        <v/>
      </c>
      <c r="BD42" s="685" t="str">
        <f t="shared" si="8"/>
        <v/>
      </c>
      <c r="BE42" s="685" t="str">
        <f t="shared" si="9"/>
        <v/>
      </c>
      <c r="BF42" s="685" t="str">
        <f t="shared" si="10"/>
        <v/>
      </c>
      <c r="BG42" s="686" t="str">
        <f t="shared" si="11"/>
        <v/>
      </c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V42" s="329"/>
      <c r="CW42" s="329"/>
    </row>
    <row r="43" spans="2:101" s="124" customFormat="1" ht="23.25" customHeight="1">
      <c r="B43" s="325"/>
      <c r="C43" s="333">
        <v>34</v>
      </c>
      <c r="D43" s="677" t="str">
        <f t="shared" si="13"/>
        <v/>
      </c>
      <c r="E43" s="678"/>
      <c r="F43" s="678"/>
      <c r="G43" s="678"/>
      <c r="H43" s="679">
        <v>1</v>
      </c>
      <c r="I43" s="680"/>
      <c r="J43" s="681"/>
      <c r="K43" s="682"/>
      <c r="L43" s="682"/>
      <c r="M43" s="682"/>
      <c r="N43" s="682"/>
      <c r="O43" s="683"/>
      <c r="P43" s="312"/>
      <c r="Q43" s="521"/>
      <c r="R43" s="521"/>
      <c r="S43" s="521"/>
      <c r="T43" s="521"/>
      <c r="U43" s="521"/>
      <c r="V43" s="684"/>
      <c r="W43" s="684"/>
      <c r="X43" s="521"/>
      <c r="Y43" s="622"/>
      <c r="Z43" s="685" t="str">
        <f>'計算書（非表示）'!I39</f>
        <v/>
      </c>
      <c r="AA43" s="685"/>
      <c r="AB43" s="685"/>
      <c r="AC43" s="685"/>
      <c r="AD43" s="686"/>
      <c r="AE43" s="328"/>
      <c r="AF43" s="336">
        <v>34</v>
      </c>
      <c r="AG43" s="677" t="str">
        <f t="shared" si="7"/>
        <v/>
      </c>
      <c r="AH43" s="678"/>
      <c r="AI43" s="678"/>
      <c r="AJ43" s="678"/>
      <c r="AK43" s="679">
        <v>3</v>
      </c>
      <c r="AL43" s="680"/>
      <c r="AM43" s="681"/>
      <c r="AN43" s="682"/>
      <c r="AO43" s="682"/>
      <c r="AP43" s="682"/>
      <c r="AQ43" s="682"/>
      <c r="AR43" s="683"/>
      <c r="AS43" s="312"/>
      <c r="AT43" s="521"/>
      <c r="AU43" s="521"/>
      <c r="AV43" s="521"/>
      <c r="AW43" s="521"/>
      <c r="AX43" s="521"/>
      <c r="AY43" s="687"/>
      <c r="AZ43" s="687"/>
      <c r="BA43" s="521"/>
      <c r="BB43" s="622"/>
      <c r="BC43" s="685" t="str">
        <f>'計算書（非表示）'!S39</f>
        <v/>
      </c>
      <c r="BD43" s="685" t="str">
        <f t="shared" si="8"/>
        <v/>
      </c>
      <c r="BE43" s="685" t="str">
        <f t="shared" si="9"/>
        <v/>
      </c>
      <c r="BF43" s="685" t="str">
        <f t="shared" si="10"/>
        <v/>
      </c>
      <c r="BG43" s="686" t="str">
        <f t="shared" si="11"/>
        <v/>
      </c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V43" s="329"/>
      <c r="CW43" s="329"/>
    </row>
    <row r="44" spans="2:101" s="124" customFormat="1" ht="23.25" customHeight="1">
      <c r="B44" s="325"/>
      <c r="C44" s="333">
        <v>35</v>
      </c>
      <c r="D44" s="677" t="str">
        <f t="shared" si="13"/>
        <v/>
      </c>
      <c r="E44" s="678"/>
      <c r="F44" s="678"/>
      <c r="G44" s="678"/>
      <c r="H44" s="679">
        <v>1</v>
      </c>
      <c r="I44" s="680"/>
      <c r="J44" s="681"/>
      <c r="K44" s="682"/>
      <c r="L44" s="682"/>
      <c r="M44" s="682"/>
      <c r="N44" s="682"/>
      <c r="O44" s="683"/>
      <c r="P44" s="312"/>
      <c r="Q44" s="521"/>
      <c r="R44" s="521"/>
      <c r="S44" s="521"/>
      <c r="T44" s="521"/>
      <c r="U44" s="521"/>
      <c r="V44" s="684"/>
      <c r="W44" s="684"/>
      <c r="X44" s="521"/>
      <c r="Y44" s="622"/>
      <c r="Z44" s="685" t="str">
        <f>'計算書（非表示）'!I40</f>
        <v/>
      </c>
      <c r="AA44" s="685"/>
      <c r="AB44" s="685"/>
      <c r="AC44" s="685"/>
      <c r="AD44" s="686"/>
      <c r="AE44" s="328"/>
      <c r="AF44" s="336">
        <v>35</v>
      </c>
      <c r="AG44" s="677" t="str">
        <f t="shared" si="7"/>
        <v/>
      </c>
      <c r="AH44" s="678"/>
      <c r="AI44" s="678"/>
      <c r="AJ44" s="678"/>
      <c r="AK44" s="679">
        <v>3</v>
      </c>
      <c r="AL44" s="680"/>
      <c r="AM44" s="681"/>
      <c r="AN44" s="682"/>
      <c r="AO44" s="682"/>
      <c r="AP44" s="682"/>
      <c r="AQ44" s="682"/>
      <c r="AR44" s="683"/>
      <c r="AS44" s="312"/>
      <c r="AT44" s="521"/>
      <c r="AU44" s="521"/>
      <c r="AV44" s="521"/>
      <c r="AW44" s="521"/>
      <c r="AX44" s="521"/>
      <c r="AY44" s="687"/>
      <c r="AZ44" s="687"/>
      <c r="BA44" s="521"/>
      <c r="BB44" s="622"/>
      <c r="BC44" s="685" t="str">
        <f>'計算書（非表示）'!S40</f>
        <v/>
      </c>
      <c r="BD44" s="685" t="str">
        <f t="shared" si="8"/>
        <v/>
      </c>
      <c r="BE44" s="685" t="str">
        <f t="shared" si="9"/>
        <v/>
      </c>
      <c r="BF44" s="685" t="str">
        <f t="shared" si="10"/>
        <v/>
      </c>
      <c r="BG44" s="686" t="str">
        <f t="shared" si="11"/>
        <v/>
      </c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V44" s="329"/>
      <c r="CW44" s="329"/>
    </row>
    <row r="45" spans="2:101" s="124" customFormat="1" ht="23.25" customHeight="1">
      <c r="B45" s="325"/>
      <c r="C45" s="333">
        <v>36</v>
      </c>
      <c r="D45" s="677" t="str">
        <f t="shared" si="13"/>
        <v/>
      </c>
      <c r="E45" s="678"/>
      <c r="F45" s="678"/>
      <c r="G45" s="678"/>
      <c r="H45" s="679">
        <v>1</v>
      </c>
      <c r="I45" s="680"/>
      <c r="J45" s="681"/>
      <c r="K45" s="682"/>
      <c r="L45" s="682"/>
      <c r="M45" s="682"/>
      <c r="N45" s="682"/>
      <c r="O45" s="683"/>
      <c r="P45" s="312"/>
      <c r="Q45" s="521"/>
      <c r="R45" s="521"/>
      <c r="S45" s="521"/>
      <c r="T45" s="521"/>
      <c r="U45" s="521"/>
      <c r="V45" s="684"/>
      <c r="W45" s="684"/>
      <c r="X45" s="521"/>
      <c r="Y45" s="622"/>
      <c r="Z45" s="685" t="str">
        <f>'計算書（非表示）'!I41</f>
        <v/>
      </c>
      <c r="AA45" s="685"/>
      <c r="AB45" s="685"/>
      <c r="AC45" s="685"/>
      <c r="AD45" s="686"/>
      <c r="AE45" s="330"/>
      <c r="AF45" s="336">
        <v>36</v>
      </c>
      <c r="AG45" s="677" t="str">
        <f t="shared" si="7"/>
        <v/>
      </c>
      <c r="AH45" s="678"/>
      <c r="AI45" s="678"/>
      <c r="AJ45" s="678"/>
      <c r="AK45" s="679">
        <v>3</v>
      </c>
      <c r="AL45" s="680"/>
      <c r="AM45" s="681"/>
      <c r="AN45" s="682"/>
      <c r="AO45" s="682"/>
      <c r="AP45" s="682"/>
      <c r="AQ45" s="682"/>
      <c r="AR45" s="683"/>
      <c r="AS45" s="312"/>
      <c r="AT45" s="521"/>
      <c r="AU45" s="521"/>
      <c r="AV45" s="521"/>
      <c r="AW45" s="521"/>
      <c r="AX45" s="521"/>
      <c r="AY45" s="687"/>
      <c r="AZ45" s="687"/>
      <c r="BA45" s="521"/>
      <c r="BB45" s="622"/>
      <c r="BC45" s="685" t="str">
        <f>'計算書（非表示）'!S41</f>
        <v/>
      </c>
      <c r="BD45" s="685" t="str">
        <f t="shared" si="8"/>
        <v/>
      </c>
      <c r="BE45" s="685" t="str">
        <f t="shared" si="9"/>
        <v/>
      </c>
      <c r="BF45" s="685" t="str">
        <f t="shared" si="10"/>
        <v/>
      </c>
      <c r="BG45" s="686" t="str">
        <f t="shared" si="11"/>
        <v/>
      </c>
      <c r="CV45" s="329"/>
      <c r="CW45" s="329"/>
    </row>
    <row r="46" spans="2:101" s="124" customFormat="1" ht="23.25" customHeight="1">
      <c r="B46" s="325"/>
      <c r="C46" s="333">
        <v>37</v>
      </c>
      <c r="D46" s="677" t="str">
        <f t="shared" si="13"/>
        <v/>
      </c>
      <c r="E46" s="678"/>
      <c r="F46" s="678"/>
      <c r="G46" s="678"/>
      <c r="H46" s="679">
        <v>1</v>
      </c>
      <c r="I46" s="680"/>
      <c r="J46" s="681"/>
      <c r="K46" s="682"/>
      <c r="L46" s="682"/>
      <c r="M46" s="682"/>
      <c r="N46" s="682"/>
      <c r="O46" s="683"/>
      <c r="P46" s="312"/>
      <c r="Q46" s="521"/>
      <c r="R46" s="521"/>
      <c r="S46" s="521"/>
      <c r="T46" s="521"/>
      <c r="U46" s="521"/>
      <c r="V46" s="684"/>
      <c r="W46" s="684"/>
      <c r="X46" s="521"/>
      <c r="Y46" s="622"/>
      <c r="Z46" s="685" t="str">
        <f>'計算書（非表示）'!I42</f>
        <v/>
      </c>
      <c r="AA46" s="685"/>
      <c r="AB46" s="685"/>
      <c r="AC46" s="685"/>
      <c r="AD46" s="686"/>
      <c r="AE46" s="330"/>
      <c r="AF46" s="336">
        <v>37</v>
      </c>
      <c r="AG46" s="677" t="str">
        <f t="shared" si="7"/>
        <v/>
      </c>
      <c r="AH46" s="678"/>
      <c r="AI46" s="678"/>
      <c r="AJ46" s="678"/>
      <c r="AK46" s="679">
        <v>3</v>
      </c>
      <c r="AL46" s="680"/>
      <c r="AM46" s="681"/>
      <c r="AN46" s="682"/>
      <c r="AO46" s="682"/>
      <c r="AP46" s="682"/>
      <c r="AQ46" s="682"/>
      <c r="AR46" s="683"/>
      <c r="AS46" s="312"/>
      <c r="AT46" s="521"/>
      <c r="AU46" s="521"/>
      <c r="AV46" s="521"/>
      <c r="AW46" s="521"/>
      <c r="AX46" s="521"/>
      <c r="AY46" s="687"/>
      <c r="AZ46" s="687"/>
      <c r="BA46" s="521"/>
      <c r="BB46" s="622"/>
      <c r="BC46" s="685" t="str">
        <f>'計算書（非表示）'!S42</f>
        <v/>
      </c>
      <c r="BD46" s="685" t="str">
        <f t="shared" si="8"/>
        <v/>
      </c>
      <c r="BE46" s="685" t="str">
        <f t="shared" si="9"/>
        <v/>
      </c>
      <c r="BF46" s="685" t="str">
        <f t="shared" si="10"/>
        <v/>
      </c>
      <c r="BG46" s="686" t="str">
        <f t="shared" si="11"/>
        <v/>
      </c>
      <c r="CV46" s="329"/>
      <c r="CW46" s="329"/>
    </row>
    <row r="47" spans="2:101" s="124" customFormat="1" ht="23.25" customHeight="1">
      <c r="B47" s="325"/>
      <c r="C47" s="333">
        <v>38</v>
      </c>
      <c r="D47" s="677" t="str">
        <f t="shared" si="13"/>
        <v/>
      </c>
      <c r="E47" s="678"/>
      <c r="F47" s="678"/>
      <c r="G47" s="678"/>
      <c r="H47" s="679">
        <v>1</v>
      </c>
      <c r="I47" s="680"/>
      <c r="J47" s="681"/>
      <c r="K47" s="682"/>
      <c r="L47" s="682"/>
      <c r="M47" s="682"/>
      <c r="N47" s="682"/>
      <c r="O47" s="683"/>
      <c r="P47" s="312"/>
      <c r="Q47" s="521"/>
      <c r="R47" s="521"/>
      <c r="S47" s="521"/>
      <c r="T47" s="521"/>
      <c r="U47" s="521"/>
      <c r="V47" s="684"/>
      <c r="W47" s="684"/>
      <c r="X47" s="521"/>
      <c r="Y47" s="622"/>
      <c r="Z47" s="685" t="str">
        <f>'計算書（非表示）'!I43</f>
        <v/>
      </c>
      <c r="AA47" s="685"/>
      <c r="AB47" s="685"/>
      <c r="AC47" s="685"/>
      <c r="AD47" s="686"/>
      <c r="AE47" s="330"/>
      <c r="AF47" s="336">
        <v>38</v>
      </c>
      <c r="AG47" s="677" t="str">
        <f t="shared" si="7"/>
        <v/>
      </c>
      <c r="AH47" s="678"/>
      <c r="AI47" s="678"/>
      <c r="AJ47" s="678"/>
      <c r="AK47" s="679">
        <v>3</v>
      </c>
      <c r="AL47" s="680"/>
      <c r="AM47" s="681"/>
      <c r="AN47" s="682"/>
      <c r="AO47" s="682"/>
      <c r="AP47" s="682"/>
      <c r="AQ47" s="682"/>
      <c r="AR47" s="683"/>
      <c r="AS47" s="312"/>
      <c r="AT47" s="521"/>
      <c r="AU47" s="521"/>
      <c r="AV47" s="521"/>
      <c r="AW47" s="521"/>
      <c r="AX47" s="521"/>
      <c r="AY47" s="687"/>
      <c r="AZ47" s="687"/>
      <c r="BA47" s="521"/>
      <c r="BB47" s="622"/>
      <c r="BC47" s="685" t="str">
        <f>'計算書（非表示）'!S43</f>
        <v/>
      </c>
      <c r="BD47" s="685" t="str">
        <f t="shared" si="8"/>
        <v/>
      </c>
      <c r="BE47" s="685" t="str">
        <f t="shared" si="9"/>
        <v/>
      </c>
      <c r="BF47" s="685" t="str">
        <f t="shared" si="10"/>
        <v/>
      </c>
      <c r="BG47" s="686" t="str">
        <f t="shared" si="11"/>
        <v/>
      </c>
      <c r="CV47" s="329"/>
      <c r="CW47" s="329"/>
    </row>
    <row r="48" spans="2:101" s="124" customFormat="1" ht="23.25" customHeight="1">
      <c r="B48" s="325"/>
      <c r="C48" s="333">
        <v>39</v>
      </c>
      <c r="D48" s="677" t="str">
        <f t="shared" si="13"/>
        <v/>
      </c>
      <c r="E48" s="678"/>
      <c r="F48" s="678"/>
      <c r="G48" s="678"/>
      <c r="H48" s="679">
        <v>1</v>
      </c>
      <c r="I48" s="680"/>
      <c r="J48" s="681"/>
      <c r="K48" s="682"/>
      <c r="L48" s="682"/>
      <c r="M48" s="682"/>
      <c r="N48" s="682"/>
      <c r="O48" s="683"/>
      <c r="P48" s="312"/>
      <c r="Q48" s="521"/>
      <c r="R48" s="521"/>
      <c r="S48" s="521"/>
      <c r="T48" s="521"/>
      <c r="U48" s="521"/>
      <c r="V48" s="684"/>
      <c r="W48" s="684"/>
      <c r="X48" s="521"/>
      <c r="Y48" s="622"/>
      <c r="Z48" s="685" t="str">
        <f>'計算書（非表示）'!I44</f>
        <v/>
      </c>
      <c r="AA48" s="685"/>
      <c r="AB48" s="685"/>
      <c r="AC48" s="685"/>
      <c r="AD48" s="686"/>
      <c r="AE48" s="330"/>
      <c r="AF48" s="336">
        <v>39</v>
      </c>
      <c r="AG48" s="677" t="str">
        <f t="shared" si="7"/>
        <v/>
      </c>
      <c r="AH48" s="678"/>
      <c r="AI48" s="678"/>
      <c r="AJ48" s="678"/>
      <c r="AK48" s="679">
        <v>3</v>
      </c>
      <c r="AL48" s="680"/>
      <c r="AM48" s="681"/>
      <c r="AN48" s="682"/>
      <c r="AO48" s="682"/>
      <c r="AP48" s="682"/>
      <c r="AQ48" s="682"/>
      <c r="AR48" s="683"/>
      <c r="AS48" s="312"/>
      <c r="AT48" s="521"/>
      <c r="AU48" s="521"/>
      <c r="AV48" s="521"/>
      <c r="AW48" s="521"/>
      <c r="AX48" s="521"/>
      <c r="AY48" s="687"/>
      <c r="AZ48" s="687"/>
      <c r="BA48" s="521"/>
      <c r="BB48" s="622"/>
      <c r="BC48" s="685" t="str">
        <f>'計算書（非表示）'!S44</f>
        <v/>
      </c>
      <c r="BD48" s="685" t="str">
        <f t="shared" si="8"/>
        <v/>
      </c>
      <c r="BE48" s="685" t="str">
        <f t="shared" si="9"/>
        <v/>
      </c>
      <c r="BF48" s="685" t="str">
        <f t="shared" si="10"/>
        <v/>
      </c>
      <c r="BG48" s="686" t="str">
        <f t="shared" si="11"/>
        <v/>
      </c>
      <c r="CV48" s="329"/>
      <c r="CW48" s="329"/>
    </row>
    <row r="49" spans="2:101" s="124" customFormat="1" ht="23.25" customHeight="1">
      <c r="B49" s="325"/>
      <c r="C49" s="333">
        <v>40</v>
      </c>
      <c r="D49" s="677" t="str">
        <f t="shared" si="13"/>
        <v/>
      </c>
      <c r="E49" s="678"/>
      <c r="F49" s="678"/>
      <c r="G49" s="678"/>
      <c r="H49" s="679">
        <v>1</v>
      </c>
      <c r="I49" s="680"/>
      <c r="J49" s="681"/>
      <c r="K49" s="682"/>
      <c r="L49" s="682"/>
      <c r="M49" s="682"/>
      <c r="N49" s="682"/>
      <c r="O49" s="683"/>
      <c r="P49" s="312"/>
      <c r="Q49" s="521"/>
      <c r="R49" s="521"/>
      <c r="S49" s="521"/>
      <c r="T49" s="521"/>
      <c r="U49" s="521"/>
      <c r="V49" s="684"/>
      <c r="W49" s="684"/>
      <c r="X49" s="521"/>
      <c r="Y49" s="622"/>
      <c r="Z49" s="685" t="str">
        <f>'計算書（非表示）'!I45</f>
        <v/>
      </c>
      <c r="AA49" s="685"/>
      <c r="AB49" s="685"/>
      <c r="AC49" s="685"/>
      <c r="AD49" s="686"/>
      <c r="AE49" s="330"/>
      <c r="AF49" s="336">
        <v>40</v>
      </c>
      <c r="AG49" s="677" t="str">
        <f t="shared" si="7"/>
        <v/>
      </c>
      <c r="AH49" s="678"/>
      <c r="AI49" s="678"/>
      <c r="AJ49" s="678"/>
      <c r="AK49" s="679">
        <v>3</v>
      </c>
      <c r="AL49" s="680"/>
      <c r="AM49" s="681"/>
      <c r="AN49" s="682"/>
      <c r="AO49" s="682"/>
      <c r="AP49" s="682"/>
      <c r="AQ49" s="682"/>
      <c r="AR49" s="683"/>
      <c r="AS49" s="312"/>
      <c r="AT49" s="521"/>
      <c r="AU49" s="521"/>
      <c r="AV49" s="521"/>
      <c r="AW49" s="521"/>
      <c r="AX49" s="521"/>
      <c r="AY49" s="687"/>
      <c r="AZ49" s="687"/>
      <c r="BA49" s="521"/>
      <c r="BB49" s="622"/>
      <c r="BC49" s="685" t="str">
        <f>'計算書（非表示）'!S45</f>
        <v/>
      </c>
      <c r="BD49" s="685" t="str">
        <f t="shared" si="8"/>
        <v/>
      </c>
      <c r="BE49" s="685" t="str">
        <f t="shared" si="9"/>
        <v/>
      </c>
      <c r="BF49" s="685" t="str">
        <f t="shared" si="10"/>
        <v/>
      </c>
      <c r="BG49" s="686" t="str">
        <f t="shared" si="11"/>
        <v/>
      </c>
      <c r="CV49" s="329"/>
      <c r="CW49" s="329"/>
    </row>
    <row r="50" spans="2:101" s="124" customFormat="1" ht="23.25" customHeight="1">
      <c r="B50" s="325"/>
      <c r="C50" s="333">
        <v>41</v>
      </c>
      <c r="D50" s="677" t="str">
        <f t="shared" si="13"/>
        <v/>
      </c>
      <c r="E50" s="678"/>
      <c r="F50" s="678"/>
      <c r="G50" s="678"/>
      <c r="H50" s="679">
        <v>1</v>
      </c>
      <c r="I50" s="680"/>
      <c r="J50" s="681"/>
      <c r="K50" s="682"/>
      <c r="L50" s="682"/>
      <c r="M50" s="682"/>
      <c r="N50" s="682"/>
      <c r="O50" s="683"/>
      <c r="P50" s="312"/>
      <c r="Q50" s="521"/>
      <c r="R50" s="521"/>
      <c r="S50" s="521"/>
      <c r="T50" s="521"/>
      <c r="U50" s="521"/>
      <c r="V50" s="684"/>
      <c r="W50" s="684"/>
      <c r="X50" s="521"/>
      <c r="Y50" s="622"/>
      <c r="Z50" s="685" t="str">
        <f>'計算書（非表示）'!I46</f>
        <v/>
      </c>
      <c r="AA50" s="685"/>
      <c r="AB50" s="685"/>
      <c r="AC50" s="685"/>
      <c r="AD50" s="686"/>
      <c r="AE50" s="330"/>
      <c r="AF50" s="336">
        <v>41</v>
      </c>
      <c r="AG50" s="677" t="str">
        <f t="shared" si="7"/>
        <v/>
      </c>
      <c r="AH50" s="678"/>
      <c r="AI50" s="678"/>
      <c r="AJ50" s="678"/>
      <c r="AK50" s="679">
        <v>3</v>
      </c>
      <c r="AL50" s="680"/>
      <c r="AM50" s="681"/>
      <c r="AN50" s="682"/>
      <c r="AO50" s="682"/>
      <c r="AP50" s="682"/>
      <c r="AQ50" s="682"/>
      <c r="AR50" s="683"/>
      <c r="AS50" s="312"/>
      <c r="AT50" s="521"/>
      <c r="AU50" s="521"/>
      <c r="AV50" s="521"/>
      <c r="AW50" s="521"/>
      <c r="AX50" s="521"/>
      <c r="AY50" s="687"/>
      <c r="AZ50" s="687"/>
      <c r="BA50" s="521"/>
      <c r="BB50" s="622"/>
      <c r="BC50" s="685" t="str">
        <f>'計算書（非表示）'!S46</f>
        <v/>
      </c>
      <c r="BD50" s="685" t="str">
        <f t="shared" si="8"/>
        <v/>
      </c>
      <c r="BE50" s="685" t="str">
        <f t="shared" si="9"/>
        <v/>
      </c>
      <c r="BF50" s="685" t="str">
        <f t="shared" si="10"/>
        <v/>
      </c>
      <c r="BG50" s="686" t="str">
        <f t="shared" si="11"/>
        <v/>
      </c>
      <c r="CV50" s="329"/>
      <c r="CW50" s="329"/>
    </row>
    <row r="51" spans="2:101" s="124" customFormat="1" ht="23.25" customHeight="1">
      <c r="B51" s="325"/>
      <c r="C51" s="333">
        <v>42</v>
      </c>
      <c r="D51" s="677" t="str">
        <f t="shared" si="13"/>
        <v/>
      </c>
      <c r="E51" s="678"/>
      <c r="F51" s="678"/>
      <c r="G51" s="678"/>
      <c r="H51" s="679">
        <v>1</v>
      </c>
      <c r="I51" s="680"/>
      <c r="J51" s="681"/>
      <c r="K51" s="682"/>
      <c r="L51" s="682"/>
      <c r="M51" s="682"/>
      <c r="N51" s="682"/>
      <c r="O51" s="683"/>
      <c r="P51" s="312"/>
      <c r="Q51" s="521"/>
      <c r="R51" s="521"/>
      <c r="S51" s="521"/>
      <c r="T51" s="521"/>
      <c r="U51" s="521"/>
      <c r="V51" s="684"/>
      <c r="W51" s="684"/>
      <c r="X51" s="521"/>
      <c r="Y51" s="622"/>
      <c r="Z51" s="685" t="str">
        <f>'計算書（非表示）'!I47</f>
        <v/>
      </c>
      <c r="AA51" s="685"/>
      <c r="AB51" s="685"/>
      <c r="AC51" s="685"/>
      <c r="AD51" s="686"/>
      <c r="AE51" s="330"/>
      <c r="AF51" s="336">
        <v>42</v>
      </c>
      <c r="AG51" s="677" t="str">
        <f t="shared" si="7"/>
        <v/>
      </c>
      <c r="AH51" s="678"/>
      <c r="AI51" s="678"/>
      <c r="AJ51" s="678"/>
      <c r="AK51" s="679">
        <v>3</v>
      </c>
      <c r="AL51" s="680"/>
      <c r="AM51" s="681"/>
      <c r="AN51" s="682"/>
      <c r="AO51" s="682"/>
      <c r="AP51" s="682"/>
      <c r="AQ51" s="682"/>
      <c r="AR51" s="683"/>
      <c r="AS51" s="312"/>
      <c r="AT51" s="521"/>
      <c r="AU51" s="521"/>
      <c r="AV51" s="521"/>
      <c r="AW51" s="521"/>
      <c r="AX51" s="521"/>
      <c r="AY51" s="687"/>
      <c r="AZ51" s="687"/>
      <c r="BA51" s="521"/>
      <c r="BB51" s="622"/>
      <c r="BC51" s="685" t="str">
        <f>'計算書（非表示）'!S47</f>
        <v/>
      </c>
      <c r="BD51" s="685" t="str">
        <f t="shared" si="8"/>
        <v/>
      </c>
      <c r="BE51" s="685" t="str">
        <f t="shared" si="9"/>
        <v/>
      </c>
      <c r="BF51" s="685" t="str">
        <f t="shared" si="10"/>
        <v/>
      </c>
      <c r="BG51" s="686" t="str">
        <f t="shared" si="11"/>
        <v/>
      </c>
      <c r="CV51" s="329"/>
      <c r="CW51" s="329"/>
    </row>
    <row r="52" spans="2:101" s="124" customFormat="1" ht="23.25" customHeight="1">
      <c r="B52" s="325"/>
      <c r="C52" s="333">
        <v>43</v>
      </c>
      <c r="D52" s="677" t="str">
        <f t="shared" si="13"/>
        <v/>
      </c>
      <c r="E52" s="678"/>
      <c r="F52" s="678"/>
      <c r="G52" s="678"/>
      <c r="H52" s="679">
        <v>1</v>
      </c>
      <c r="I52" s="680"/>
      <c r="J52" s="681"/>
      <c r="K52" s="682"/>
      <c r="L52" s="682"/>
      <c r="M52" s="682"/>
      <c r="N52" s="682"/>
      <c r="O52" s="683"/>
      <c r="P52" s="312"/>
      <c r="Q52" s="521"/>
      <c r="R52" s="521"/>
      <c r="S52" s="521"/>
      <c r="T52" s="521"/>
      <c r="U52" s="521"/>
      <c r="V52" s="684"/>
      <c r="W52" s="684"/>
      <c r="X52" s="521"/>
      <c r="Y52" s="622"/>
      <c r="Z52" s="685" t="str">
        <f>'計算書（非表示）'!I48</f>
        <v/>
      </c>
      <c r="AA52" s="685"/>
      <c r="AB52" s="685"/>
      <c r="AC52" s="685"/>
      <c r="AD52" s="686"/>
      <c r="AE52" s="330"/>
      <c r="AF52" s="336">
        <v>43</v>
      </c>
      <c r="AG52" s="677" t="str">
        <f t="shared" si="7"/>
        <v/>
      </c>
      <c r="AH52" s="678"/>
      <c r="AI52" s="678"/>
      <c r="AJ52" s="678"/>
      <c r="AK52" s="679">
        <v>3</v>
      </c>
      <c r="AL52" s="680"/>
      <c r="AM52" s="681"/>
      <c r="AN52" s="682"/>
      <c r="AO52" s="682"/>
      <c r="AP52" s="682"/>
      <c r="AQ52" s="682"/>
      <c r="AR52" s="683"/>
      <c r="AS52" s="312"/>
      <c r="AT52" s="521"/>
      <c r="AU52" s="521"/>
      <c r="AV52" s="521"/>
      <c r="AW52" s="521"/>
      <c r="AX52" s="521"/>
      <c r="AY52" s="687"/>
      <c r="AZ52" s="687"/>
      <c r="BA52" s="521"/>
      <c r="BB52" s="622"/>
      <c r="BC52" s="685" t="str">
        <f>'計算書（非表示）'!S48</f>
        <v/>
      </c>
      <c r="BD52" s="685" t="str">
        <f t="shared" si="8"/>
        <v/>
      </c>
      <c r="BE52" s="685" t="str">
        <f t="shared" si="9"/>
        <v/>
      </c>
      <c r="BF52" s="685" t="str">
        <f t="shared" si="10"/>
        <v/>
      </c>
      <c r="BG52" s="686" t="str">
        <f t="shared" si="11"/>
        <v/>
      </c>
      <c r="CV52" s="329"/>
      <c r="CW52" s="329"/>
    </row>
    <row r="53" spans="2:101" s="124" customFormat="1" ht="23.25" customHeight="1">
      <c r="B53" s="325"/>
      <c r="C53" s="333">
        <v>44</v>
      </c>
      <c r="D53" s="677" t="str">
        <f t="shared" si="13"/>
        <v/>
      </c>
      <c r="E53" s="678"/>
      <c r="F53" s="678"/>
      <c r="G53" s="678"/>
      <c r="H53" s="679">
        <v>1</v>
      </c>
      <c r="I53" s="680"/>
      <c r="J53" s="681"/>
      <c r="K53" s="682"/>
      <c r="L53" s="682"/>
      <c r="M53" s="682"/>
      <c r="N53" s="682"/>
      <c r="O53" s="683"/>
      <c r="P53" s="312"/>
      <c r="Q53" s="521"/>
      <c r="R53" s="521"/>
      <c r="S53" s="521"/>
      <c r="T53" s="521"/>
      <c r="U53" s="521"/>
      <c r="V53" s="684"/>
      <c r="W53" s="684"/>
      <c r="X53" s="521"/>
      <c r="Y53" s="622"/>
      <c r="Z53" s="685" t="str">
        <f>'計算書（非表示）'!I49</f>
        <v/>
      </c>
      <c r="AA53" s="685"/>
      <c r="AB53" s="685"/>
      <c r="AC53" s="685"/>
      <c r="AD53" s="686"/>
      <c r="AE53" s="330"/>
      <c r="AF53" s="336">
        <v>44</v>
      </c>
      <c r="AG53" s="677" t="str">
        <f t="shared" si="7"/>
        <v/>
      </c>
      <c r="AH53" s="678"/>
      <c r="AI53" s="678"/>
      <c r="AJ53" s="678"/>
      <c r="AK53" s="679">
        <v>3</v>
      </c>
      <c r="AL53" s="680"/>
      <c r="AM53" s="681"/>
      <c r="AN53" s="682"/>
      <c r="AO53" s="682"/>
      <c r="AP53" s="682"/>
      <c r="AQ53" s="682"/>
      <c r="AR53" s="683"/>
      <c r="AS53" s="312"/>
      <c r="AT53" s="521"/>
      <c r="AU53" s="521"/>
      <c r="AV53" s="521"/>
      <c r="AW53" s="521"/>
      <c r="AX53" s="521"/>
      <c r="AY53" s="687"/>
      <c r="AZ53" s="687"/>
      <c r="BA53" s="521"/>
      <c r="BB53" s="622"/>
      <c r="BC53" s="685" t="str">
        <f>'計算書（非表示）'!S49</f>
        <v/>
      </c>
      <c r="BD53" s="685" t="str">
        <f t="shared" si="8"/>
        <v/>
      </c>
      <c r="BE53" s="685" t="str">
        <f t="shared" si="9"/>
        <v/>
      </c>
      <c r="BF53" s="685" t="str">
        <f t="shared" si="10"/>
        <v/>
      </c>
      <c r="BG53" s="686" t="str">
        <f t="shared" si="11"/>
        <v/>
      </c>
      <c r="CV53" s="329"/>
      <c r="CW53" s="329"/>
    </row>
    <row r="54" spans="2:101" s="124" customFormat="1" ht="23.25" customHeight="1">
      <c r="B54" s="325"/>
      <c r="C54" s="333">
        <v>45</v>
      </c>
      <c r="D54" s="677" t="str">
        <f t="shared" si="13"/>
        <v/>
      </c>
      <c r="E54" s="678"/>
      <c r="F54" s="678"/>
      <c r="G54" s="678"/>
      <c r="H54" s="679">
        <v>1</v>
      </c>
      <c r="I54" s="680"/>
      <c r="J54" s="681"/>
      <c r="K54" s="682"/>
      <c r="L54" s="682"/>
      <c r="M54" s="682"/>
      <c r="N54" s="682"/>
      <c r="O54" s="683"/>
      <c r="P54" s="312"/>
      <c r="Q54" s="521"/>
      <c r="R54" s="521"/>
      <c r="S54" s="521"/>
      <c r="T54" s="521"/>
      <c r="U54" s="521"/>
      <c r="V54" s="684"/>
      <c r="W54" s="684"/>
      <c r="X54" s="521"/>
      <c r="Y54" s="622"/>
      <c r="Z54" s="685" t="str">
        <f>'計算書（非表示）'!I50</f>
        <v/>
      </c>
      <c r="AA54" s="685"/>
      <c r="AB54" s="685"/>
      <c r="AC54" s="685"/>
      <c r="AD54" s="686"/>
      <c r="AE54" s="330"/>
      <c r="AF54" s="336">
        <v>45</v>
      </c>
      <c r="AG54" s="677" t="str">
        <f t="shared" si="7"/>
        <v/>
      </c>
      <c r="AH54" s="678"/>
      <c r="AI54" s="678"/>
      <c r="AJ54" s="678"/>
      <c r="AK54" s="679">
        <v>3</v>
      </c>
      <c r="AL54" s="680"/>
      <c r="AM54" s="681"/>
      <c r="AN54" s="682"/>
      <c r="AO54" s="682"/>
      <c r="AP54" s="682"/>
      <c r="AQ54" s="682"/>
      <c r="AR54" s="683"/>
      <c r="AS54" s="312"/>
      <c r="AT54" s="521"/>
      <c r="AU54" s="521"/>
      <c r="AV54" s="521"/>
      <c r="AW54" s="521"/>
      <c r="AX54" s="521"/>
      <c r="AY54" s="687"/>
      <c r="AZ54" s="687"/>
      <c r="BA54" s="521"/>
      <c r="BB54" s="622"/>
      <c r="BC54" s="685" t="str">
        <f>'計算書（非表示）'!S50</f>
        <v/>
      </c>
      <c r="BD54" s="685" t="str">
        <f t="shared" si="8"/>
        <v/>
      </c>
      <c r="BE54" s="685" t="str">
        <f t="shared" si="9"/>
        <v/>
      </c>
      <c r="BF54" s="685" t="str">
        <f t="shared" si="10"/>
        <v/>
      </c>
      <c r="BG54" s="686" t="str">
        <f t="shared" si="11"/>
        <v/>
      </c>
      <c r="CV54" s="329"/>
      <c r="CW54" s="329"/>
    </row>
    <row r="55" spans="2:101" s="124" customFormat="1" ht="23.25" customHeight="1">
      <c r="B55" s="325"/>
      <c r="C55" s="333">
        <v>46</v>
      </c>
      <c r="D55" s="677" t="str">
        <f t="shared" si="13"/>
        <v/>
      </c>
      <c r="E55" s="678"/>
      <c r="F55" s="678"/>
      <c r="G55" s="678"/>
      <c r="H55" s="679">
        <v>1</v>
      </c>
      <c r="I55" s="680"/>
      <c r="J55" s="681"/>
      <c r="K55" s="682"/>
      <c r="L55" s="682"/>
      <c r="M55" s="682"/>
      <c r="N55" s="682"/>
      <c r="O55" s="683"/>
      <c r="P55" s="312"/>
      <c r="Q55" s="521"/>
      <c r="R55" s="521"/>
      <c r="S55" s="521"/>
      <c r="T55" s="521"/>
      <c r="U55" s="521"/>
      <c r="V55" s="684"/>
      <c r="W55" s="684"/>
      <c r="X55" s="521"/>
      <c r="Y55" s="622"/>
      <c r="Z55" s="685" t="str">
        <f>'計算書（非表示）'!I51</f>
        <v/>
      </c>
      <c r="AA55" s="685"/>
      <c r="AB55" s="685"/>
      <c r="AC55" s="685"/>
      <c r="AD55" s="686"/>
      <c r="AE55" s="330"/>
      <c r="AF55" s="336">
        <v>46</v>
      </c>
      <c r="AG55" s="677" t="str">
        <f t="shared" si="7"/>
        <v/>
      </c>
      <c r="AH55" s="678"/>
      <c r="AI55" s="678"/>
      <c r="AJ55" s="678"/>
      <c r="AK55" s="679">
        <v>3</v>
      </c>
      <c r="AL55" s="680"/>
      <c r="AM55" s="681"/>
      <c r="AN55" s="682"/>
      <c r="AO55" s="682"/>
      <c r="AP55" s="682"/>
      <c r="AQ55" s="682"/>
      <c r="AR55" s="683"/>
      <c r="AS55" s="312"/>
      <c r="AT55" s="521"/>
      <c r="AU55" s="521"/>
      <c r="AV55" s="521"/>
      <c r="AW55" s="521"/>
      <c r="AX55" s="521"/>
      <c r="AY55" s="687"/>
      <c r="AZ55" s="687"/>
      <c r="BA55" s="521"/>
      <c r="BB55" s="622"/>
      <c r="BC55" s="685" t="str">
        <f>'計算書（非表示）'!S51</f>
        <v/>
      </c>
      <c r="BD55" s="685" t="str">
        <f t="shared" si="8"/>
        <v/>
      </c>
      <c r="BE55" s="685" t="str">
        <f t="shared" si="9"/>
        <v/>
      </c>
      <c r="BF55" s="685" t="str">
        <f t="shared" si="10"/>
        <v/>
      </c>
      <c r="BG55" s="686" t="str">
        <f t="shared" si="11"/>
        <v/>
      </c>
      <c r="CV55" s="329"/>
      <c r="CW55" s="329"/>
    </row>
    <row r="56" spans="2:101" s="124" customFormat="1" ht="23.25" customHeight="1">
      <c r="B56" s="325"/>
      <c r="C56" s="333">
        <v>47</v>
      </c>
      <c r="D56" s="677" t="str">
        <f t="shared" si="13"/>
        <v/>
      </c>
      <c r="E56" s="678"/>
      <c r="F56" s="678"/>
      <c r="G56" s="678"/>
      <c r="H56" s="679">
        <v>1</v>
      </c>
      <c r="I56" s="680"/>
      <c r="J56" s="681"/>
      <c r="K56" s="682"/>
      <c r="L56" s="682"/>
      <c r="M56" s="682"/>
      <c r="N56" s="682"/>
      <c r="O56" s="683"/>
      <c r="P56" s="312"/>
      <c r="Q56" s="521"/>
      <c r="R56" s="521"/>
      <c r="S56" s="521"/>
      <c r="T56" s="521"/>
      <c r="U56" s="521"/>
      <c r="V56" s="684"/>
      <c r="W56" s="684"/>
      <c r="X56" s="521"/>
      <c r="Y56" s="622"/>
      <c r="Z56" s="685" t="str">
        <f>'計算書（非表示）'!I52</f>
        <v/>
      </c>
      <c r="AA56" s="685"/>
      <c r="AB56" s="685"/>
      <c r="AC56" s="685"/>
      <c r="AD56" s="686"/>
      <c r="AE56" s="330"/>
      <c r="AF56" s="336">
        <v>47</v>
      </c>
      <c r="AG56" s="677" t="str">
        <f t="shared" si="7"/>
        <v/>
      </c>
      <c r="AH56" s="678"/>
      <c r="AI56" s="678"/>
      <c r="AJ56" s="678"/>
      <c r="AK56" s="679">
        <v>3</v>
      </c>
      <c r="AL56" s="680"/>
      <c r="AM56" s="681"/>
      <c r="AN56" s="682"/>
      <c r="AO56" s="682"/>
      <c r="AP56" s="682"/>
      <c r="AQ56" s="682"/>
      <c r="AR56" s="683"/>
      <c r="AS56" s="312"/>
      <c r="AT56" s="521"/>
      <c r="AU56" s="521"/>
      <c r="AV56" s="521"/>
      <c r="AW56" s="521"/>
      <c r="AX56" s="521"/>
      <c r="AY56" s="687"/>
      <c r="AZ56" s="687"/>
      <c r="BA56" s="521"/>
      <c r="BB56" s="622"/>
      <c r="BC56" s="685" t="str">
        <f>'計算書（非表示）'!S52</f>
        <v/>
      </c>
      <c r="BD56" s="685" t="str">
        <f t="shared" si="8"/>
        <v/>
      </c>
      <c r="BE56" s="685" t="str">
        <f t="shared" si="9"/>
        <v/>
      </c>
      <c r="BF56" s="685" t="str">
        <f t="shared" si="10"/>
        <v/>
      </c>
      <c r="BG56" s="686" t="str">
        <f t="shared" si="11"/>
        <v/>
      </c>
      <c r="CV56" s="329"/>
      <c r="CW56" s="329"/>
    </row>
    <row r="57" spans="2:101" s="124" customFormat="1" ht="23.25" customHeight="1">
      <c r="B57" s="325"/>
      <c r="C57" s="333">
        <v>48</v>
      </c>
      <c r="D57" s="677" t="str">
        <f t="shared" si="13"/>
        <v/>
      </c>
      <c r="E57" s="678"/>
      <c r="F57" s="678"/>
      <c r="G57" s="678"/>
      <c r="H57" s="679">
        <v>1</v>
      </c>
      <c r="I57" s="680"/>
      <c r="J57" s="681"/>
      <c r="K57" s="682"/>
      <c r="L57" s="682"/>
      <c r="M57" s="682"/>
      <c r="N57" s="682"/>
      <c r="O57" s="683"/>
      <c r="P57" s="312"/>
      <c r="Q57" s="521"/>
      <c r="R57" s="521"/>
      <c r="S57" s="521"/>
      <c r="T57" s="521"/>
      <c r="U57" s="521"/>
      <c r="V57" s="684"/>
      <c r="W57" s="684"/>
      <c r="X57" s="521"/>
      <c r="Y57" s="622"/>
      <c r="Z57" s="685" t="str">
        <f>'計算書（非表示）'!I53</f>
        <v/>
      </c>
      <c r="AA57" s="685"/>
      <c r="AB57" s="685"/>
      <c r="AC57" s="685"/>
      <c r="AD57" s="686"/>
      <c r="AE57" s="330"/>
      <c r="AF57" s="336">
        <v>48</v>
      </c>
      <c r="AG57" s="677" t="str">
        <f t="shared" si="7"/>
        <v/>
      </c>
      <c r="AH57" s="678"/>
      <c r="AI57" s="678"/>
      <c r="AJ57" s="678"/>
      <c r="AK57" s="679">
        <v>3</v>
      </c>
      <c r="AL57" s="680"/>
      <c r="AM57" s="681"/>
      <c r="AN57" s="682"/>
      <c r="AO57" s="682"/>
      <c r="AP57" s="682"/>
      <c r="AQ57" s="682"/>
      <c r="AR57" s="683"/>
      <c r="AS57" s="312"/>
      <c r="AT57" s="521"/>
      <c r="AU57" s="521"/>
      <c r="AV57" s="521"/>
      <c r="AW57" s="521"/>
      <c r="AX57" s="521"/>
      <c r="AY57" s="687"/>
      <c r="AZ57" s="687"/>
      <c r="BA57" s="521"/>
      <c r="BB57" s="622"/>
      <c r="BC57" s="685" t="str">
        <f>'計算書（非表示）'!S53</f>
        <v/>
      </c>
      <c r="BD57" s="685" t="str">
        <f t="shared" si="8"/>
        <v/>
      </c>
      <c r="BE57" s="685" t="str">
        <f t="shared" si="9"/>
        <v/>
      </c>
      <c r="BF57" s="685" t="str">
        <f t="shared" si="10"/>
        <v/>
      </c>
      <c r="BG57" s="686" t="str">
        <f t="shared" si="11"/>
        <v/>
      </c>
      <c r="CV57" s="329"/>
      <c r="CW57" s="329"/>
    </row>
    <row r="58" spans="2:101" s="124" customFormat="1" ht="23.25" customHeight="1">
      <c r="B58" s="325"/>
      <c r="C58" s="333">
        <v>49</v>
      </c>
      <c r="D58" s="677" t="str">
        <f t="shared" si="13"/>
        <v/>
      </c>
      <c r="E58" s="678"/>
      <c r="F58" s="678"/>
      <c r="G58" s="678"/>
      <c r="H58" s="679">
        <v>1</v>
      </c>
      <c r="I58" s="680"/>
      <c r="J58" s="681"/>
      <c r="K58" s="682"/>
      <c r="L58" s="682"/>
      <c r="M58" s="682"/>
      <c r="N58" s="682"/>
      <c r="O58" s="683"/>
      <c r="P58" s="312"/>
      <c r="Q58" s="521"/>
      <c r="R58" s="521"/>
      <c r="S58" s="521"/>
      <c r="T58" s="521"/>
      <c r="U58" s="521"/>
      <c r="V58" s="684"/>
      <c r="W58" s="684"/>
      <c r="X58" s="521"/>
      <c r="Y58" s="622"/>
      <c r="Z58" s="685" t="str">
        <f>'計算書（非表示）'!I54</f>
        <v/>
      </c>
      <c r="AA58" s="685"/>
      <c r="AB58" s="685"/>
      <c r="AC58" s="685"/>
      <c r="AD58" s="686"/>
      <c r="AE58" s="330"/>
      <c r="AF58" s="336">
        <v>49</v>
      </c>
      <c r="AG58" s="677" t="str">
        <f t="shared" si="7"/>
        <v/>
      </c>
      <c r="AH58" s="678"/>
      <c r="AI58" s="678"/>
      <c r="AJ58" s="678"/>
      <c r="AK58" s="679">
        <v>3</v>
      </c>
      <c r="AL58" s="680"/>
      <c r="AM58" s="681"/>
      <c r="AN58" s="682"/>
      <c r="AO58" s="682"/>
      <c r="AP58" s="682"/>
      <c r="AQ58" s="682"/>
      <c r="AR58" s="683"/>
      <c r="AS58" s="312"/>
      <c r="AT58" s="521"/>
      <c r="AU58" s="521"/>
      <c r="AV58" s="521"/>
      <c r="AW58" s="521"/>
      <c r="AX58" s="521"/>
      <c r="AY58" s="687"/>
      <c r="AZ58" s="687"/>
      <c r="BA58" s="521"/>
      <c r="BB58" s="622"/>
      <c r="BC58" s="685" t="str">
        <f>'計算書（非表示）'!S54</f>
        <v/>
      </c>
      <c r="BD58" s="685" t="str">
        <f t="shared" si="8"/>
        <v/>
      </c>
      <c r="BE58" s="685" t="str">
        <f t="shared" si="9"/>
        <v/>
      </c>
      <c r="BF58" s="685" t="str">
        <f t="shared" si="10"/>
        <v/>
      </c>
      <c r="BG58" s="686" t="str">
        <f t="shared" si="11"/>
        <v/>
      </c>
      <c r="CV58" s="329"/>
      <c r="CW58" s="329"/>
    </row>
    <row r="59" spans="2:101" s="124" customFormat="1" ht="23.25" customHeight="1">
      <c r="B59" s="325"/>
      <c r="C59" s="333">
        <v>50</v>
      </c>
      <c r="D59" s="677" t="str">
        <f t="shared" si="13"/>
        <v/>
      </c>
      <c r="E59" s="678"/>
      <c r="F59" s="678"/>
      <c r="G59" s="678"/>
      <c r="H59" s="679">
        <v>1</v>
      </c>
      <c r="I59" s="680"/>
      <c r="J59" s="681"/>
      <c r="K59" s="682"/>
      <c r="L59" s="682"/>
      <c r="M59" s="682"/>
      <c r="N59" s="682"/>
      <c r="O59" s="683"/>
      <c r="P59" s="312"/>
      <c r="Q59" s="521"/>
      <c r="R59" s="521"/>
      <c r="S59" s="521"/>
      <c r="T59" s="521"/>
      <c r="U59" s="521"/>
      <c r="V59" s="684"/>
      <c r="W59" s="684"/>
      <c r="X59" s="521"/>
      <c r="Y59" s="622"/>
      <c r="Z59" s="685" t="str">
        <f>'計算書（非表示）'!I55</f>
        <v/>
      </c>
      <c r="AA59" s="685"/>
      <c r="AB59" s="685"/>
      <c r="AC59" s="685"/>
      <c r="AD59" s="686"/>
      <c r="AE59" s="330"/>
      <c r="AF59" s="336">
        <v>50</v>
      </c>
      <c r="AG59" s="677" t="str">
        <f t="shared" si="7"/>
        <v/>
      </c>
      <c r="AH59" s="678"/>
      <c r="AI59" s="678"/>
      <c r="AJ59" s="678"/>
      <c r="AK59" s="679">
        <v>3</v>
      </c>
      <c r="AL59" s="680"/>
      <c r="AM59" s="681"/>
      <c r="AN59" s="682"/>
      <c r="AO59" s="682"/>
      <c r="AP59" s="682"/>
      <c r="AQ59" s="682"/>
      <c r="AR59" s="683"/>
      <c r="AS59" s="312"/>
      <c r="AT59" s="521"/>
      <c r="AU59" s="521"/>
      <c r="AV59" s="521"/>
      <c r="AW59" s="521"/>
      <c r="AX59" s="521"/>
      <c r="AY59" s="687"/>
      <c r="AZ59" s="687"/>
      <c r="BA59" s="521"/>
      <c r="BB59" s="622"/>
      <c r="BC59" s="685" t="str">
        <f>'計算書（非表示）'!S55</f>
        <v/>
      </c>
      <c r="BD59" s="685" t="str">
        <f t="shared" si="8"/>
        <v/>
      </c>
      <c r="BE59" s="685" t="str">
        <f t="shared" si="9"/>
        <v/>
      </c>
      <c r="BF59" s="685" t="str">
        <f t="shared" si="10"/>
        <v/>
      </c>
      <c r="BG59" s="686" t="str">
        <f t="shared" si="11"/>
        <v/>
      </c>
      <c r="CV59" s="329"/>
      <c r="CW59" s="329"/>
    </row>
    <row r="60" spans="2:101" s="124" customFormat="1" ht="23.25" customHeight="1">
      <c r="B60" s="325"/>
      <c r="C60" s="333">
        <v>51</v>
      </c>
      <c r="D60" s="677" t="str">
        <f t="shared" si="13"/>
        <v/>
      </c>
      <c r="E60" s="678"/>
      <c r="F60" s="678"/>
      <c r="G60" s="678"/>
      <c r="H60" s="679">
        <v>1</v>
      </c>
      <c r="I60" s="680"/>
      <c r="J60" s="681"/>
      <c r="K60" s="682"/>
      <c r="L60" s="682"/>
      <c r="M60" s="682"/>
      <c r="N60" s="682"/>
      <c r="O60" s="683"/>
      <c r="P60" s="312"/>
      <c r="Q60" s="521"/>
      <c r="R60" s="521"/>
      <c r="S60" s="521"/>
      <c r="T60" s="521"/>
      <c r="U60" s="521"/>
      <c r="V60" s="684"/>
      <c r="W60" s="684"/>
      <c r="X60" s="521"/>
      <c r="Y60" s="622"/>
      <c r="Z60" s="685" t="str">
        <f>'計算書（非表示）'!I56</f>
        <v/>
      </c>
      <c r="AA60" s="685"/>
      <c r="AB60" s="685"/>
      <c r="AC60" s="685"/>
      <c r="AD60" s="686"/>
      <c r="AE60" s="330"/>
      <c r="AF60" s="336">
        <v>51</v>
      </c>
      <c r="AG60" s="677" t="str">
        <f t="shared" si="7"/>
        <v/>
      </c>
      <c r="AH60" s="678"/>
      <c r="AI60" s="678"/>
      <c r="AJ60" s="678"/>
      <c r="AK60" s="679">
        <v>3</v>
      </c>
      <c r="AL60" s="680"/>
      <c r="AM60" s="681"/>
      <c r="AN60" s="682"/>
      <c r="AO60" s="682"/>
      <c r="AP60" s="682"/>
      <c r="AQ60" s="682"/>
      <c r="AR60" s="683"/>
      <c r="AS60" s="312"/>
      <c r="AT60" s="521"/>
      <c r="AU60" s="521"/>
      <c r="AV60" s="521"/>
      <c r="AW60" s="521"/>
      <c r="AX60" s="521"/>
      <c r="AY60" s="687"/>
      <c r="AZ60" s="687"/>
      <c r="BA60" s="521"/>
      <c r="BB60" s="622"/>
      <c r="BC60" s="685" t="str">
        <f>'計算書（非表示）'!S56</f>
        <v/>
      </c>
      <c r="BD60" s="685" t="str">
        <f t="shared" si="8"/>
        <v/>
      </c>
      <c r="BE60" s="685" t="str">
        <f t="shared" si="9"/>
        <v/>
      </c>
      <c r="BF60" s="685" t="str">
        <f t="shared" si="10"/>
        <v/>
      </c>
      <c r="BG60" s="686" t="str">
        <f t="shared" si="11"/>
        <v/>
      </c>
      <c r="CV60" s="329"/>
      <c r="CW60" s="329"/>
    </row>
    <row r="61" spans="2:101" s="124" customFormat="1" ht="23.25" customHeight="1">
      <c r="B61" s="325"/>
      <c r="C61" s="333">
        <v>52</v>
      </c>
      <c r="D61" s="677" t="str">
        <f t="shared" si="13"/>
        <v/>
      </c>
      <c r="E61" s="678"/>
      <c r="F61" s="678"/>
      <c r="G61" s="678"/>
      <c r="H61" s="679">
        <v>1</v>
      </c>
      <c r="I61" s="680"/>
      <c r="J61" s="681"/>
      <c r="K61" s="682"/>
      <c r="L61" s="682"/>
      <c r="M61" s="682"/>
      <c r="N61" s="682"/>
      <c r="O61" s="683"/>
      <c r="P61" s="312"/>
      <c r="Q61" s="521"/>
      <c r="R61" s="521"/>
      <c r="S61" s="521"/>
      <c r="T61" s="521"/>
      <c r="U61" s="521"/>
      <c r="V61" s="684"/>
      <c r="W61" s="684"/>
      <c r="X61" s="521"/>
      <c r="Y61" s="622"/>
      <c r="Z61" s="685" t="str">
        <f>'計算書（非表示）'!I57</f>
        <v/>
      </c>
      <c r="AA61" s="685"/>
      <c r="AB61" s="685"/>
      <c r="AC61" s="685"/>
      <c r="AD61" s="686"/>
      <c r="AE61" s="330"/>
      <c r="AF61" s="336">
        <v>52</v>
      </c>
      <c r="AG61" s="677" t="str">
        <f t="shared" si="7"/>
        <v/>
      </c>
      <c r="AH61" s="678"/>
      <c r="AI61" s="678"/>
      <c r="AJ61" s="678"/>
      <c r="AK61" s="679">
        <v>3</v>
      </c>
      <c r="AL61" s="680"/>
      <c r="AM61" s="681"/>
      <c r="AN61" s="682"/>
      <c r="AO61" s="682"/>
      <c r="AP61" s="682"/>
      <c r="AQ61" s="682"/>
      <c r="AR61" s="683"/>
      <c r="AS61" s="312"/>
      <c r="AT61" s="521"/>
      <c r="AU61" s="521"/>
      <c r="AV61" s="521"/>
      <c r="AW61" s="521"/>
      <c r="AX61" s="521"/>
      <c r="AY61" s="687"/>
      <c r="AZ61" s="687"/>
      <c r="BA61" s="521"/>
      <c r="BB61" s="622"/>
      <c r="BC61" s="685" t="str">
        <f>'計算書（非表示）'!S57</f>
        <v/>
      </c>
      <c r="BD61" s="685" t="str">
        <f t="shared" si="8"/>
        <v/>
      </c>
      <c r="BE61" s="685" t="str">
        <f t="shared" si="9"/>
        <v/>
      </c>
      <c r="BF61" s="685" t="str">
        <f t="shared" si="10"/>
        <v/>
      </c>
      <c r="BG61" s="686" t="str">
        <f t="shared" si="11"/>
        <v/>
      </c>
      <c r="CV61" s="329"/>
      <c r="CW61" s="329"/>
    </row>
    <row r="62" spans="2:101" s="124" customFormat="1" ht="23.25" customHeight="1">
      <c r="B62" s="325"/>
      <c r="C62" s="333">
        <v>53</v>
      </c>
      <c r="D62" s="677" t="str">
        <f t="shared" si="13"/>
        <v/>
      </c>
      <c r="E62" s="678"/>
      <c r="F62" s="678"/>
      <c r="G62" s="678"/>
      <c r="H62" s="679">
        <v>1</v>
      </c>
      <c r="I62" s="680"/>
      <c r="J62" s="681"/>
      <c r="K62" s="682"/>
      <c r="L62" s="682"/>
      <c r="M62" s="682"/>
      <c r="N62" s="682"/>
      <c r="O62" s="683"/>
      <c r="P62" s="312"/>
      <c r="Q62" s="521"/>
      <c r="R62" s="521"/>
      <c r="S62" s="521"/>
      <c r="T62" s="521"/>
      <c r="U62" s="521"/>
      <c r="V62" s="684"/>
      <c r="W62" s="684"/>
      <c r="X62" s="521"/>
      <c r="Y62" s="622"/>
      <c r="Z62" s="685" t="str">
        <f>'計算書（非表示）'!I58</f>
        <v/>
      </c>
      <c r="AA62" s="685"/>
      <c r="AB62" s="685"/>
      <c r="AC62" s="685"/>
      <c r="AD62" s="686"/>
      <c r="AE62" s="330"/>
      <c r="AF62" s="336">
        <v>53</v>
      </c>
      <c r="AG62" s="677" t="str">
        <f t="shared" si="7"/>
        <v/>
      </c>
      <c r="AH62" s="678"/>
      <c r="AI62" s="678"/>
      <c r="AJ62" s="678"/>
      <c r="AK62" s="679">
        <v>3</v>
      </c>
      <c r="AL62" s="680"/>
      <c r="AM62" s="681"/>
      <c r="AN62" s="682"/>
      <c r="AO62" s="682"/>
      <c r="AP62" s="682"/>
      <c r="AQ62" s="682"/>
      <c r="AR62" s="683"/>
      <c r="AS62" s="312"/>
      <c r="AT62" s="521"/>
      <c r="AU62" s="521"/>
      <c r="AV62" s="521"/>
      <c r="AW62" s="521"/>
      <c r="AX62" s="521"/>
      <c r="AY62" s="687"/>
      <c r="AZ62" s="687"/>
      <c r="BA62" s="521"/>
      <c r="BB62" s="622"/>
      <c r="BC62" s="685" t="str">
        <f>'計算書（非表示）'!S58</f>
        <v/>
      </c>
      <c r="BD62" s="685" t="str">
        <f t="shared" si="8"/>
        <v/>
      </c>
      <c r="BE62" s="685" t="str">
        <f t="shared" si="9"/>
        <v/>
      </c>
      <c r="BF62" s="685" t="str">
        <f t="shared" si="10"/>
        <v/>
      </c>
      <c r="BG62" s="686" t="str">
        <f t="shared" si="11"/>
        <v/>
      </c>
      <c r="CV62" s="329"/>
      <c r="CW62" s="329"/>
    </row>
    <row r="63" spans="2:101" s="124" customFormat="1" ht="23.25" customHeight="1">
      <c r="B63" s="325"/>
      <c r="C63" s="333">
        <v>54</v>
      </c>
      <c r="D63" s="677" t="str">
        <f t="shared" si="13"/>
        <v/>
      </c>
      <c r="E63" s="678"/>
      <c r="F63" s="678"/>
      <c r="G63" s="678"/>
      <c r="H63" s="679">
        <v>1</v>
      </c>
      <c r="I63" s="680"/>
      <c r="J63" s="681"/>
      <c r="K63" s="682"/>
      <c r="L63" s="682"/>
      <c r="M63" s="682"/>
      <c r="N63" s="682"/>
      <c r="O63" s="683"/>
      <c r="P63" s="312"/>
      <c r="Q63" s="521"/>
      <c r="R63" s="521"/>
      <c r="S63" s="521"/>
      <c r="T63" s="521"/>
      <c r="U63" s="521"/>
      <c r="V63" s="684"/>
      <c r="W63" s="684"/>
      <c r="X63" s="521"/>
      <c r="Y63" s="622"/>
      <c r="Z63" s="685" t="str">
        <f>'計算書（非表示）'!I59</f>
        <v/>
      </c>
      <c r="AA63" s="685"/>
      <c r="AB63" s="685"/>
      <c r="AC63" s="685"/>
      <c r="AD63" s="686"/>
      <c r="AE63" s="330"/>
      <c r="AF63" s="336">
        <v>54</v>
      </c>
      <c r="AG63" s="677" t="str">
        <f t="shared" si="7"/>
        <v/>
      </c>
      <c r="AH63" s="678"/>
      <c r="AI63" s="678"/>
      <c r="AJ63" s="678"/>
      <c r="AK63" s="679">
        <v>3</v>
      </c>
      <c r="AL63" s="680"/>
      <c r="AM63" s="681"/>
      <c r="AN63" s="682"/>
      <c r="AO63" s="682"/>
      <c r="AP63" s="682"/>
      <c r="AQ63" s="682"/>
      <c r="AR63" s="683"/>
      <c r="AS63" s="312"/>
      <c r="AT63" s="521"/>
      <c r="AU63" s="521"/>
      <c r="AV63" s="521"/>
      <c r="AW63" s="521"/>
      <c r="AX63" s="521"/>
      <c r="AY63" s="687"/>
      <c r="AZ63" s="687"/>
      <c r="BA63" s="521"/>
      <c r="BB63" s="622"/>
      <c r="BC63" s="685" t="str">
        <f>'計算書（非表示）'!S59</f>
        <v/>
      </c>
      <c r="BD63" s="685" t="str">
        <f t="shared" si="8"/>
        <v/>
      </c>
      <c r="BE63" s="685" t="str">
        <f t="shared" si="9"/>
        <v/>
      </c>
      <c r="BF63" s="685" t="str">
        <f t="shared" si="10"/>
        <v/>
      </c>
      <c r="BG63" s="686" t="str">
        <f t="shared" si="11"/>
        <v/>
      </c>
      <c r="CV63" s="329"/>
      <c r="CW63" s="329"/>
    </row>
    <row r="64" spans="2:101" s="124" customFormat="1" ht="23.25" customHeight="1">
      <c r="B64" s="325"/>
      <c r="C64" s="333">
        <v>55</v>
      </c>
      <c r="D64" s="677" t="str">
        <f t="shared" si="13"/>
        <v/>
      </c>
      <c r="E64" s="678"/>
      <c r="F64" s="678"/>
      <c r="G64" s="678"/>
      <c r="H64" s="679">
        <v>1</v>
      </c>
      <c r="I64" s="680"/>
      <c r="J64" s="681"/>
      <c r="K64" s="682"/>
      <c r="L64" s="682"/>
      <c r="M64" s="682"/>
      <c r="N64" s="682"/>
      <c r="O64" s="683"/>
      <c r="P64" s="312"/>
      <c r="Q64" s="521"/>
      <c r="R64" s="521"/>
      <c r="S64" s="521"/>
      <c r="T64" s="521"/>
      <c r="U64" s="521"/>
      <c r="V64" s="684"/>
      <c r="W64" s="684"/>
      <c r="X64" s="521"/>
      <c r="Y64" s="622"/>
      <c r="Z64" s="685" t="str">
        <f>'計算書（非表示）'!I60</f>
        <v/>
      </c>
      <c r="AA64" s="685"/>
      <c r="AB64" s="685"/>
      <c r="AC64" s="685"/>
      <c r="AD64" s="686"/>
      <c r="AE64" s="330"/>
      <c r="AF64" s="336">
        <v>55</v>
      </c>
      <c r="AG64" s="677" t="str">
        <f t="shared" si="7"/>
        <v/>
      </c>
      <c r="AH64" s="678"/>
      <c r="AI64" s="678"/>
      <c r="AJ64" s="678"/>
      <c r="AK64" s="679">
        <v>3</v>
      </c>
      <c r="AL64" s="680"/>
      <c r="AM64" s="681"/>
      <c r="AN64" s="682"/>
      <c r="AO64" s="682"/>
      <c r="AP64" s="682"/>
      <c r="AQ64" s="682"/>
      <c r="AR64" s="683"/>
      <c r="AS64" s="312"/>
      <c r="AT64" s="521"/>
      <c r="AU64" s="521"/>
      <c r="AV64" s="521"/>
      <c r="AW64" s="521"/>
      <c r="AX64" s="521"/>
      <c r="AY64" s="687"/>
      <c r="AZ64" s="687"/>
      <c r="BA64" s="521"/>
      <c r="BB64" s="622"/>
      <c r="BC64" s="685" t="str">
        <f>'計算書（非表示）'!S60</f>
        <v/>
      </c>
      <c r="BD64" s="685" t="str">
        <f t="shared" si="8"/>
        <v/>
      </c>
      <c r="BE64" s="685" t="str">
        <f t="shared" si="9"/>
        <v/>
      </c>
      <c r="BF64" s="685" t="str">
        <f t="shared" si="10"/>
        <v/>
      </c>
      <c r="BG64" s="686" t="str">
        <f t="shared" si="11"/>
        <v/>
      </c>
      <c r="CV64" s="329"/>
      <c r="CW64" s="329"/>
    </row>
    <row r="65" spans="2:101" s="124" customFormat="1" ht="23.25" customHeight="1">
      <c r="B65" s="325"/>
      <c r="C65" s="333">
        <v>56</v>
      </c>
      <c r="D65" s="677" t="str">
        <f t="shared" si="13"/>
        <v/>
      </c>
      <c r="E65" s="678"/>
      <c r="F65" s="678"/>
      <c r="G65" s="678"/>
      <c r="H65" s="679">
        <v>1</v>
      </c>
      <c r="I65" s="680"/>
      <c r="J65" s="681"/>
      <c r="K65" s="682"/>
      <c r="L65" s="682"/>
      <c r="M65" s="682"/>
      <c r="N65" s="682"/>
      <c r="O65" s="683"/>
      <c r="P65" s="312"/>
      <c r="Q65" s="521"/>
      <c r="R65" s="521"/>
      <c r="S65" s="521"/>
      <c r="T65" s="521"/>
      <c r="U65" s="521"/>
      <c r="V65" s="684"/>
      <c r="W65" s="684"/>
      <c r="X65" s="521"/>
      <c r="Y65" s="622"/>
      <c r="Z65" s="685" t="str">
        <f>'計算書（非表示）'!I61</f>
        <v/>
      </c>
      <c r="AA65" s="685"/>
      <c r="AB65" s="685"/>
      <c r="AC65" s="685"/>
      <c r="AD65" s="686"/>
      <c r="AE65" s="330"/>
      <c r="AF65" s="336">
        <v>56</v>
      </c>
      <c r="AG65" s="677" t="str">
        <f t="shared" si="7"/>
        <v/>
      </c>
      <c r="AH65" s="678"/>
      <c r="AI65" s="678"/>
      <c r="AJ65" s="678"/>
      <c r="AK65" s="679">
        <v>3</v>
      </c>
      <c r="AL65" s="680"/>
      <c r="AM65" s="681"/>
      <c r="AN65" s="682"/>
      <c r="AO65" s="682"/>
      <c r="AP65" s="682"/>
      <c r="AQ65" s="682"/>
      <c r="AR65" s="683"/>
      <c r="AS65" s="312"/>
      <c r="AT65" s="521"/>
      <c r="AU65" s="521"/>
      <c r="AV65" s="521"/>
      <c r="AW65" s="521"/>
      <c r="AX65" s="521"/>
      <c r="AY65" s="687"/>
      <c r="AZ65" s="687"/>
      <c r="BA65" s="521"/>
      <c r="BB65" s="622"/>
      <c r="BC65" s="685" t="str">
        <f>'計算書（非表示）'!S61</f>
        <v/>
      </c>
      <c r="BD65" s="685" t="str">
        <f t="shared" si="8"/>
        <v/>
      </c>
      <c r="BE65" s="685" t="str">
        <f t="shared" si="9"/>
        <v/>
      </c>
      <c r="BF65" s="685" t="str">
        <f t="shared" si="10"/>
        <v/>
      </c>
      <c r="BG65" s="686" t="str">
        <f t="shared" si="11"/>
        <v/>
      </c>
      <c r="CV65" s="329"/>
      <c r="CW65" s="329"/>
    </row>
    <row r="66" spans="2:101" s="124" customFormat="1" ht="23.25" customHeight="1">
      <c r="B66" s="325"/>
      <c r="C66" s="333">
        <v>57</v>
      </c>
      <c r="D66" s="677" t="str">
        <f t="shared" si="13"/>
        <v/>
      </c>
      <c r="E66" s="678"/>
      <c r="F66" s="678"/>
      <c r="G66" s="678"/>
      <c r="H66" s="679">
        <v>1</v>
      </c>
      <c r="I66" s="680"/>
      <c r="J66" s="681"/>
      <c r="K66" s="682"/>
      <c r="L66" s="682"/>
      <c r="M66" s="682"/>
      <c r="N66" s="682"/>
      <c r="O66" s="683"/>
      <c r="P66" s="312"/>
      <c r="Q66" s="521"/>
      <c r="R66" s="521"/>
      <c r="S66" s="521"/>
      <c r="T66" s="521"/>
      <c r="U66" s="521"/>
      <c r="V66" s="684"/>
      <c r="W66" s="684"/>
      <c r="X66" s="521"/>
      <c r="Y66" s="622"/>
      <c r="Z66" s="685" t="str">
        <f>'計算書（非表示）'!I62</f>
        <v/>
      </c>
      <c r="AA66" s="685"/>
      <c r="AB66" s="685"/>
      <c r="AC66" s="685"/>
      <c r="AD66" s="686"/>
      <c r="AE66" s="330"/>
      <c r="AF66" s="336">
        <v>57</v>
      </c>
      <c r="AG66" s="677" t="str">
        <f t="shared" si="7"/>
        <v/>
      </c>
      <c r="AH66" s="678"/>
      <c r="AI66" s="678"/>
      <c r="AJ66" s="678"/>
      <c r="AK66" s="679">
        <v>3</v>
      </c>
      <c r="AL66" s="680"/>
      <c r="AM66" s="681"/>
      <c r="AN66" s="682"/>
      <c r="AO66" s="682"/>
      <c r="AP66" s="682"/>
      <c r="AQ66" s="682"/>
      <c r="AR66" s="683"/>
      <c r="AS66" s="312"/>
      <c r="AT66" s="521"/>
      <c r="AU66" s="521"/>
      <c r="AV66" s="521"/>
      <c r="AW66" s="521"/>
      <c r="AX66" s="521"/>
      <c r="AY66" s="687"/>
      <c r="AZ66" s="687"/>
      <c r="BA66" s="521"/>
      <c r="BB66" s="622"/>
      <c r="BC66" s="685" t="str">
        <f>'計算書（非表示）'!S62</f>
        <v/>
      </c>
      <c r="BD66" s="685" t="str">
        <f t="shared" si="8"/>
        <v/>
      </c>
      <c r="BE66" s="685" t="str">
        <f t="shared" si="9"/>
        <v/>
      </c>
      <c r="BF66" s="685" t="str">
        <f t="shared" si="10"/>
        <v/>
      </c>
      <c r="BG66" s="686" t="str">
        <f t="shared" si="11"/>
        <v/>
      </c>
      <c r="CV66" s="329"/>
      <c r="CW66" s="329"/>
    </row>
    <row r="67" spans="2:101" s="124" customFormat="1" ht="23.25" customHeight="1">
      <c r="B67" s="325"/>
      <c r="C67" s="333">
        <v>58</v>
      </c>
      <c r="D67" s="677" t="str">
        <f t="shared" si="13"/>
        <v/>
      </c>
      <c r="E67" s="678"/>
      <c r="F67" s="678"/>
      <c r="G67" s="678"/>
      <c r="H67" s="679">
        <v>1</v>
      </c>
      <c r="I67" s="680"/>
      <c r="J67" s="681"/>
      <c r="K67" s="682"/>
      <c r="L67" s="682"/>
      <c r="M67" s="682"/>
      <c r="N67" s="682"/>
      <c r="O67" s="683"/>
      <c r="P67" s="312"/>
      <c r="Q67" s="521"/>
      <c r="R67" s="521"/>
      <c r="S67" s="521"/>
      <c r="T67" s="521"/>
      <c r="U67" s="521"/>
      <c r="V67" s="684"/>
      <c r="W67" s="684"/>
      <c r="X67" s="521"/>
      <c r="Y67" s="622"/>
      <c r="Z67" s="685" t="str">
        <f>'計算書（非表示）'!I63</f>
        <v/>
      </c>
      <c r="AA67" s="685"/>
      <c r="AB67" s="685"/>
      <c r="AC67" s="685"/>
      <c r="AD67" s="686"/>
      <c r="AE67" s="330"/>
      <c r="AF67" s="336">
        <v>58</v>
      </c>
      <c r="AG67" s="677" t="str">
        <f t="shared" si="7"/>
        <v/>
      </c>
      <c r="AH67" s="678"/>
      <c r="AI67" s="678"/>
      <c r="AJ67" s="678"/>
      <c r="AK67" s="679">
        <v>3</v>
      </c>
      <c r="AL67" s="680"/>
      <c r="AM67" s="681"/>
      <c r="AN67" s="682"/>
      <c r="AO67" s="682"/>
      <c r="AP67" s="682"/>
      <c r="AQ67" s="682"/>
      <c r="AR67" s="683"/>
      <c r="AS67" s="312"/>
      <c r="AT67" s="521"/>
      <c r="AU67" s="521"/>
      <c r="AV67" s="521"/>
      <c r="AW67" s="521"/>
      <c r="AX67" s="521"/>
      <c r="AY67" s="687"/>
      <c r="AZ67" s="687"/>
      <c r="BA67" s="521"/>
      <c r="BB67" s="622"/>
      <c r="BC67" s="685" t="str">
        <f>'計算書（非表示）'!S63</f>
        <v/>
      </c>
      <c r="BD67" s="685" t="str">
        <f t="shared" si="8"/>
        <v/>
      </c>
      <c r="BE67" s="685" t="str">
        <f t="shared" si="9"/>
        <v/>
      </c>
      <c r="BF67" s="685" t="str">
        <f t="shared" si="10"/>
        <v/>
      </c>
      <c r="BG67" s="686" t="str">
        <f t="shared" si="11"/>
        <v/>
      </c>
      <c r="CV67" s="329"/>
      <c r="CW67" s="329"/>
    </row>
    <row r="68" spans="2:101" s="124" customFormat="1" ht="23.25" customHeight="1">
      <c r="B68" s="325"/>
      <c r="C68" s="333">
        <v>59</v>
      </c>
      <c r="D68" s="677" t="str">
        <f t="shared" si="13"/>
        <v/>
      </c>
      <c r="E68" s="678"/>
      <c r="F68" s="678"/>
      <c r="G68" s="678"/>
      <c r="H68" s="679">
        <v>1</v>
      </c>
      <c r="I68" s="680"/>
      <c r="J68" s="681"/>
      <c r="K68" s="682"/>
      <c r="L68" s="682"/>
      <c r="M68" s="682"/>
      <c r="N68" s="682"/>
      <c r="O68" s="683"/>
      <c r="P68" s="312"/>
      <c r="Q68" s="521"/>
      <c r="R68" s="521"/>
      <c r="S68" s="521"/>
      <c r="T68" s="521"/>
      <c r="U68" s="521"/>
      <c r="V68" s="684"/>
      <c r="W68" s="684"/>
      <c r="X68" s="521"/>
      <c r="Y68" s="622"/>
      <c r="Z68" s="685" t="str">
        <f>'計算書（非表示）'!I64</f>
        <v/>
      </c>
      <c r="AA68" s="685"/>
      <c r="AB68" s="685"/>
      <c r="AC68" s="685"/>
      <c r="AD68" s="686"/>
      <c r="AE68" s="330"/>
      <c r="AF68" s="336">
        <v>59</v>
      </c>
      <c r="AG68" s="677" t="str">
        <f t="shared" si="7"/>
        <v/>
      </c>
      <c r="AH68" s="678"/>
      <c r="AI68" s="678"/>
      <c r="AJ68" s="678"/>
      <c r="AK68" s="679">
        <v>3</v>
      </c>
      <c r="AL68" s="680"/>
      <c r="AM68" s="681"/>
      <c r="AN68" s="682"/>
      <c r="AO68" s="682"/>
      <c r="AP68" s="682"/>
      <c r="AQ68" s="682"/>
      <c r="AR68" s="683"/>
      <c r="AS68" s="312"/>
      <c r="AT68" s="521"/>
      <c r="AU68" s="521"/>
      <c r="AV68" s="521"/>
      <c r="AW68" s="521"/>
      <c r="AX68" s="521"/>
      <c r="AY68" s="687"/>
      <c r="AZ68" s="687"/>
      <c r="BA68" s="521"/>
      <c r="BB68" s="622"/>
      <c r="BC68" s="685" t="str">
        <f>'計算書（非表示）'!S64</f>
        <v/>
      </c>
      <c r="BD68" s="685" t="str">
        <f t="shared" si="8"/>
        <v/>
      </c>
      <c r="BE68" s="685" t="str">
        <f t="shared" si="9"/>
        <v/>
      </c>
      <c r="BF68" s="685" t="str">
        <f t="shared" si="10"/>
        <v/>
      </c>
      <c r="BG68" s="686" t="str">
        <f t="shared" si="11"/>
        <v/>
      </c>
      <c r="CV68" s="329"/>
      <c r="CW68" s="329"/>
    </row>
    <row r="69" spans="2:101" s="124" customFormat="1" ht="23.25" customHeight="1">
      <c r="B69" s="325"/>
      <c r="C69" s="333">
        <v>60</v>
      </c>
      <c r="D69" s="677" t="str">
        <f t="shared" si="13"/>
        <v/>
      </c>
      <c r="E69" s="678"/>
      <c r="F69" s="678"/>
      <c r="G69" s="678"/>
      <c r="H69" s="679">
        <v>1</v>
      </c>
      <c r="I69" s="680"/>
      <c r="J69" s="681"/>
      <c r="K69" s="682"/>
      <c r="L69" s="682"/>
      <c r="M69" s="682"/>
      <c r="N69" s="682"/>
      <c r="O69" s="683"/>
      <c r="P69" s="312"/>
      <c r="Q69" s="521"/>
      <c r="R69" s="521"/>
      <c r="S69" s="521"/>
      <c r="T69" s="521"/>
      <c r="U69" s="521"/>
      <c r="V69" s="684"/>
      <c r="W69" s="684"/>
      <c r="X69" s="521"/>
      <c r="Y69" s="622"/>
      <c r="Z69" s="685" t="str">
        <f>'計算書（非表示）'!I65</f>
        <v/>
      </c>
      <c r="AA69" s="685"/>
      <c r="AB69" s="685"/>
      <c r="AC69" s="685"/>
      <c r="AD69" s="686"/>
      <c r="AE69" s="330"/>
      <c r="AF69" s="336">
        <v>60</v>
      </c>
      <c r="AG69" s="677" t="str">
        <f t="shared" si="7"/>
        <v/>
      </c>
      <c r="AH69" s="678"/>
      <c r="AI69" s="678"/>
      <c r="AJ69" s="678"/>
      <c r="AK69" s="679">
        <v>3</v>
      </c>
      <c r="AL69" s="680"/>
      <c r="AM69" s="681"/>
      <c r="AN69" s="682"/>
      <c r="AO69" s="682"/>
      <c r="AP69" s="682"/>
      <c r="AQ69" s="682"/>
      <c r="AR69" s="683"/>
      <c r="AS69" s="312"/>
      <c r="AT69" s="521"/>
      <c r="AU69" s="521"/>
      <c r="AV69" s="521"/>
      <c r="AW69" s="521"/>
      <c r="AX69" s="521"/>
      <c r="AY69" s="687"/>
      <c r="AZ69" s="687"/>
      <c r="BA69" s="521"/>
      <c r="BB69" s="622"/>
      <c r="BC69" s="685" t="str">
        <f>'計算書（非表示）'!S65</f>
        <v/>
      </c>
      <c r="BD69" s="685" t="str">
        <f t="shared" si="8"/>
        <v/>
      </c>
      <c r="BE69" s="685" t="str">
        <f t="shared" si="9"/>
        <v/>
      </c>
      <c r="BF69" s="685" t="str">
        <f t="shared" si="10"/>
        <v/>
      </c>
      <c r="BG69" s="686" t="str">
        <f t="shared" si="11"/>
        <v/>
      </c>
      <c r="CV69" s="329"/>
      <c r="CW69" s="329"/>
    </row>
    <row r="70" spans="2:101" s="124" customFormat="1" ht="23.25" customHeight="1">
      <c r="B70" s="325"/>
      <c r="C70" s="333">
        <v>61</v>
      </c>
      <c r="D70" s="677" t="str">
        <f t="shared" si="13"/>
        <v/>
      </c>
      <c r="E70" s="678"/>
      <c r="F70" s="678"/>
      <c r="G70" s="678"/>
      <c r="H70" s="679">
        <v>1</v>
      </c>
      <c r="I70" s="680"/>
      <c r="J70" s="681"/>
      <c r="K70" s="682"/>
      <c r="L70" s="682"/>
      <c r="M70" s="682"/>
      <c r="N70" s="682"/>
      <c r="O70" s="683"/>
      <c r="P70" s="312"/>
      <c r="Q70" s="521"/>
      <c r="R70" s="521"/>
      <c r="S70" s="521"/>
      <c r="T70" s="521"/>
      <c r="U70" s="521"/>
      <c r="V70" s="684"/>
      <c r="W70" s="684"/>
      <c r="X70" s="521"/>
      <c r="Y70" s="622"/>
      <c r="Z70" s="685" t="str">
        <f>'計算書（非表示）'!I66</f>
        <v/>
      </c>
      <c r="AA70" s="685"/>
      <c r="AB70" s="685"/>
      <c r="AC70" s="685"/>
      <c r="AD70" s="686"/>
      <c r="AE70" s="330"/>
      <c r="AF70" s="336">
        <v>61</v>
      </c>
      <c r="AG70" s="677" t="str">
        <f t="shared" si="7"/>
        <v/>
      </c>
      <c r="AH70" s="678"/>
      <c r="AI70" s="678"/>
      <c r="AJ70" s="678"/>
      <c r="AK70" s="679">
        <v>3</v>
      </c>
      <c r="AL70" s="680"/>
      <c r="AM70" s="681"/>
      <c r="AN70" s="682"/>
      <c r="AO70" s="682"/>
      <c r="AP70" s="682"/>
      <c r="AQ70" s="682"/>
      <c r="AR70" s="683"/>
      <c r="AS70" s="312"/>
      <c r="AT70" s="521"/>
      <c r="AU70" s="521"/>
      <c r="AV70" s="521"/>
      <c r="AW70" s="521"/>
      <c r="AX70" s="521"/>
      <c r="AY70" s="687"/>
      <c r="AZ70" s="687"/>
      <c r="BA70" s="521"/>
      <c r="BB70" s="622"/>
      <c r="BC70" s="685" t="str">
        <f>'計算書（非表示）'!S66</f>
        <v/>
      </c>
      <c r="BD70" s="685" t="str">
        <f t="shared" si="8"/>
        <v/>
      </c>
      <c r="BE70" s="685" t="str">
        <f t="shared" si="9"/>
        <v/>
      </c>
      <c r="BF70" s="685" t="str">
        <f t="shared" si="10"/>
        <v/>
      </c>
      <c r="BG70" s="686" t="str">
        <f t="shared" si="11"/>
        <v/>
      </c>
      <c r="CV70" s="329"/>
      <c r="CW70" s="329"/>
    </row>
    <row r="71" spans="2:101" s="124" customFormat="1" ht="23.25" customHeight="1">
      <c r="B71" s="325"/>
      <c r="C71" s="333">
        <v>62</v>
      </c>
      <c r="D71" s="677" t="str">
        <f t="shared" si="13"/>
        <v/>
      </c>
      <c r="E71" s="678"/>
      <c r="F71" s="678"/>
      <c r="G71" s="678"/>
      <c r="H71" s="679">
        <v>1</v>
      </c>
      <c r="I71" s="680"/>
      <c r="J71" s="681"/>
      <c r="K71" s="682"/>
      <c r="L71" s="682"/>
      <c r="M71" s="682"/>
      <c r="N71" s="682"/>
      <c r="O71" s="683"/>
      <c r="P71" s="312"/>
      <c r="Q71" s="521"/>
      <c r="R71" s="521"/>
      <c r="S71" s="521"/>
      <c r="T71" s="521"/>
      <c r="U71" s="521"/>
      <c r="V71" s="684"/>
      <c r="W71" s="684"/>
      <c r="X71" s="521"/>
      <c r="Y71" s="622"/>
      <c r="Z71" s="685" t="str">
        <f>'計算書（非表示）'!I67</f>
        <v/>
      </c>
      <c r="AA71" s="685"/>
      <c r="AB71" s="685"/>
      <c r="AC71" s="685"/>
      <c r="AD71" s="686"/>
      <c r="AE71" s="330"/>
      <c r="AF71" s="336">
        <v>62</v>
      </c>
      <c r="AG71" s="677" t="str">
        <f t="shared" si="7"/>
        <v/>
      </c>
      <c r="AH71" s="678"/>
      <c r="AI71" s="678"/>
      <c r="AJ71" s="678"/>
      <c r="AK71" s="679">
        <v>3</v>
      </c>
      <c r="AL71" s="680"/>
      <c r="AM71" s="681"/>
      <c r="AN71" s="682"/>
      <c r="AO71" s="682"/>
      <c r="AP71" s="682"/>
      <c r="AQ71" s="682"/>
      <c r="AR71" s="683"/>
      <c r="AS71" s="312"/>
      <c r="AT71" s="521"/>
      <c r="AU71" s="521"/>
      <c r="AV71" s="521"/>
      <c r="AW71" s="521"/>
      <c r="AX71" s="521"/>
      <c r="AY71" s="687"/>
      <c r="AZ71" s="687"/>
      <c r="BA71" s="521"/>
      <c r="BB71" s="622"/>
      <c r="BC71" s="685" t="str">
        <f>'計算書（非表示）'!S67</f>
        <v/>
      </c>
      <c r="BD71" s="685" t="str">
        <f t="shared" si="8"/>
        <v/>
      </c>
      <c r="BE71" s="685" t="str">
        <f t="shared" si="9"/>
        <v/>
      </c>
      <c r="BF71" s="685" t="str">
        <f t="shared" si="10"/>
        <v/>
      </c>
      <c r="BG71" s="686" t="str">
        <f t="shared" si="11"/>
        <v/>
      </c>
      <c r="CV71" s="329"/>
      <c r="CW71" s="329"/>
    </row>
    <row r="72" spans="2:101" s="124" customFormat="1" ht="23.25" customHeight="1">
      <c r="B72" s="325"/>
      <c r="C72" s="333">
        <v>63</v>
      </c>
      <c r="D72" s="677" t="str">
        <f t="shared" si="13"/>
        <v/>
      </c>
      <c r="E72" s="678"/>
      <c r="F72" s="678"/>
      <c r="G72" s="678"/>
      <c r="H72" s="679">
        <v>1</v>
      </c>
      <c r="I72" s="680"/>
      <c r="J72" s="681"/>
      <c r="K72" s="682"/>
      <c r="L72" s="682"/>
      <c r="M72" s="682"/>
      <c r="N72" s="682"/>
      <c r="O72" s="683"/>
      <c r="P72" s="312"/>
      <c r="Q72" s="521"/>
      <c r="R72" s="521"/>
      <c r="S72" s="521"/>
      <c r="T72" s="521"/>
      <c r="U72" s="521"/>
      <c r="V72" s="684"/>
      <c r="W72" s="684"/>
      <c r="X72" s="521"/>
      <c r="Y72" s="622"/>
      <c r="Z72" s="685" t="str">
        <f>'計算書（非表示）'!I68</f>
        <v/>
      </c>
      <c r="AA72" s="685"/>
      <c r="AB72" s="685"/>
      <c r="AC72" s="685"/>
      <c r="AD72" s="686"/>
      <c r="AE72" s="330"/>
      <c r="AF72" s="336">
        <v>63</v>
      </c>
      <c r="AG72" s="677" t="str">
        <f t="shared" si="7"/>
        <v/>
      </c>
      <c r="AH72" s="678"/>
      <c r="AI72" s="678"/>
      <c r="AJ72" s="678"/>
      <c r="AK72" s="679">
        <v>3</v>
      </c>
      <c r="AL72" s="680"/>
      <c r="AM72" s="681"/>
      <c r="AN72" s="682"/>
      <c r="AO72" s="682"/>
      <c r="AP72" s="682"/>
      <c r="AQ72" s="682"/>
      <c r="AR72" s="683"/>
      <c r="AS72" s="312"/>
      <c r="AT72" s="521"/>
      <c r="AU72" s="521"/>
      <c r="AV72" s="521"/>
      <c r="AW72" s="521"/>
      <c r="AX72" s="521"/>
      <c r="AY72" s="687"/>
      <c r="AZ72" s="687"/>
      <c r="BA72" s="521"/>
      <c r="BB72" s="622"/>
      <c r="BC72" s="685" t="str">
        <f>'計算書（非表示）'!S68</f>
        <v/>
      </c>
      <c r="BD72" s="685" t="str">
        <f t="shared" si="8"/>
        <v/>
      </c>
      <c r="BE72" s="685" t="str">
        <f t="shared" si="9"/>
        <v/>
      </c>
      <c r="BF72" s="685" t="str">
        <f t="shared" si="10"/>
        <v/>
      </c>
      <c r="BG72" s="686" t="str">
        <f t="shared" si="11"/>
        <v/>
      </c>
      <c r="CV72" s="329"/>
      <c r="CW72" s="329"/>
    </row>
    <row r="73" spans="2:101" s="124" customFormat="1" ht="23.25" customHeight="1">
      <c r="B73" s="325"/>
      <c r="C73" s="333">
        <v>64</v>
      </c>
      <c r="D73" s="677" t="str">
        <f t="shared" si="13"/>
        <v/>
      </c>
      <c r="E73" s="678"/>
      <c r="F73" s="678"/>
      <c r="G73" s="678"/>
      <c r="H73" s="679">
        <v>1</v>
      </c>
      <c r="I73" s="680"/>
      <c r="J73" s="681"/>
      <c r="K73" s="682"/>
      <c r="L73" s="682"/>
      <c r="M73" s="682"/>
      <c r="N73" s="682"/>
      <c r="O73" s="683"/>
      <c r="P73" s="312"/>
      <c r="Q73" s="521"/>
      <c r="R73" s="521"/>
      <c r="S73" s="521"/>
      <c r="T73" s="521"/>
      <c r="U73" s="521"/>
      <c r="V73" s="684"/>
      <c r="W73" s="684"/>
      <c r="X73" s="521"/>
      <c r="Y73" s="622"/>
      <c r="Z73" s="685" t="str">
        <f>'計算書（非表示）'!I69</f>
        <v/>
      </c>
      <c r="AA73" s="685"/>
      <c r="AB73" s="685"/>
      <c r="AC73" s="685"/>
      <c r="AD73" s="686"/>
      <c r="AE73" s="330"/>
      <c r="AF73" s="336">
        <v>64</v>
      </c>
      <c r="AG73" s="677" t="str">
        <f t="shared" si="7"/>
        <v/>
      </c>
      <c r="AH73" s="678"/>
      <c r="AI73" s="678"/>
      <c r="AJ73" s="678"/>
      <c r="AK73" s="679">
        <v>3</v>
      </c>
      <c r="AL73" s="680"/>
      <c r="AM73" s="681"/>
      <c r="AN73" s="682"/>
      <c r="AO73" s="682"/>
      <c r="AP73" s="682"/>
      <c r="AQ73" s="682"/>
      <c r="AR73" s="683"/>
      <c r="AS73" s="312"/>
      <c r="AT73" s="521"/>
      <c r="AU73" s="521"/>
      <c r="AV73" s="521"/>
      <c r="AW73" s="521"/>
      <c r="AX73" s="521"/>
      <c r="AY73" s="687"/>
      <c r="AZ73" s="687"/>
      <c r="BA73" s="521"/>
      <c r="BB73" s="622"/>
      <c r="BC73" s="685" t="str">
        <f>'計算書（非表示）'!S69</f>
        <v/>
      </c>
      <c r="BD73" s="685" t="str">
        <f t="shared" si="8"/>
        <v/>
      </c>
      <c r="BE73" s="685" t="str">
        <f t="shared" si="9"/>
        <v/>
      </c>
      <c r="BF73" s="685" t="str">
        <f t="shared" si="10"/>
        <v/>
      </c>
      <c r="BG73" s="686" t="str">
        <f t="shared" si="11"/>
        <v/>
      </c>
      <c r="CV73" s="329"/>
      <c r="CW73" s="329"/>
    </row>
    <row r="74" spans="2:101" s="124" customFormat="1" ht="23.25" customHeight="1">
      <c r="B74" s="325"/>
      <c r="C74" s="333">
        <v>65</v>
      </c>
      <c r="D74" s="677" t="str">
        <f t="shared" ref="D74:D109" si="14">IF(J74="","",INDEX($CW$2:$CW$13,MATCH(J74,$CV$2:$CV$13,)))</f>
        <v/>
      </c>
      <c r="E74" s="678"/>
      <c r="F74" s="678"/>
      <c r="G74" s="678"/>
      <c r="H74" s="679">
        <v>1</v>
      </c>
      <c r="I74" s="680"/>
      <c r="J74" s="681"/>
      <c r="K74" s="682"/>
      <c r="L74" s="682"/>
      <c r="M74" s="682"/>
      <c r="N74" s="682"/>
      <c r="O74" s="683"/>
      <c r="P74" s="312"/>
      <c r="Q74" s="521"/>
      <c r="R74" s="521"/>
      <c r="S74" s="521"/>
      <c r="T74" s="521"/>
      <c r="U74" s="521"/>
      <c r="V74" s="684"/>
      <c r="W74" s="684"/>
      <c r="X74" s="521"/>
      <c r="Y74" s="622"/>
      <c r="Z74" s="685" t="str">
        <f>'計算書（非表示）'!I70</f>
        <v/>
      </c>
      <c r="AA74" s="685"/>
      <c r="AB74" s="685"/>
      <c r="AC74" s="685"/>
      <c r="AD74" s="686"/>
      <c r="AE74" s="330"/>
      <c r="AF74" s="336">
        <v>65</v>
      </c>
      <c r="AG74" s="677" t="str">
        <f t="shared" si="7"/>
        <v/>
      </c>
      <c r="AH74" s="678"/>
      <c r="AI74" s="678"/>
      <c r="AJ74" s="678"/>
      <c r="AK74" s="679">
        <v>3</v>
      </c>
      <c r="AL74" s="680"/>
      <c r="AM74" s="681"/>
      <c r="AN74" s="682"/>
      <c r="AO74" s="682"/>
      <c r="AP74" s="682"/>
      <c r="AQ74" s="682"/>
      <c r="AR74" s="683"/>
      <c r="AS74" s="312"/>
      <c r="AT74" s="521"/>
      <c r="AU74" s="521"/>
      <c r="AV74" s="521"/>
      <c r="AW74" s="521"/>
      <c r="AX74" s="521"/>
      <c r="AY74" s="687"/>
      <c r="AZ74" s="687"/>
      <c r="BA74" s="521"/>
      <c r="BB74" s="622"/>
      <c r="BC74" s="685" t="str">
        <f>'計算書（非表示）'!S70</f>
        <v/>
      </c>
      <c r="BD74" s="685" t="str">
        <f t="shared" si="8"/>
        <v/>
      </c>
      <c r="BE74" s="685" t="str">
        <f t="shared" si="9"/>
        <v/>
      </c>
      <c r="BF74" s="685" t="str">
        <f t="shared" si="10"/>
        <v/>
      </c>
      <c r="BG74" s="686" t="str">
        <f t="shared" si="11"/>
        <v/>
      </c>
      <c r="CV74" s="329"/>
      <c r="CW74" s="329"/>
    </row>
    <row r="75" spans="2:101" s="124" customFormat="1" ht="23.25" customHeight="1">
      <c r="B75" s="325"/>
      <c r="C75" s="333">
        <v>66</v>
      </c>
      <c r="D75" s="677" t="str">
        <f t="shared" si="14"/>
        <v/>
      </c>
      <c r="E75" s="678"/>
      <c r="F75" s="678"/>
      <c r="G75" s="678"/>
      <c r="H75" s="679">
        <v>1</v>
      </c>
      <c r="I75" s="680"/>
      <c r="J75" s="681"/>
      <c r="K75" s="682"/>
      <c r="L75" s="682"/>
      <c r="M75" s="682"/>
      <c r="N75" s="682"/>
      <c r="O75" s="683"/>
      <c r="P75" s="312"/>
      <c r="Q75" s="521"/>
      <c r="R75" s="521"/>
      <c r="S75" s="521"/>
      <c r="T75" s="521"/>
      <c r="U75" s="521"/>
      <c r="V75" s="684"/>
      <c r="W75" s="684"/>
      <c r="X75" s="521"/>
      <c r="Y75" s="622"/>
      <c r="Z75" s="685" t="str">
        <f>'計算書（非表示）'!I71</f>
        <v/>
      </c>
      <c r="AA75" s="685"/>
      <c r="AB75" s="685"/>
      <c r="AC75" s="685"/>
      <c r="AD75" s="686"/>
      <c r="AE75" s="330"/>
      <c r="AF75" s="336">
        <v>66</v>
      </c>
      <c r="AG75" s="677" t="str">
        <f t="shared" si="7"/>
        <v/>
      </c>
      <c r="AH75" s="678"/>
      <c r="AI75" s="678"/>
      <c r="AJ75" s="678"/>
      <c r="AK75" s="679">
        <v>3</v>
      </c>
      <c r="AL75" s="680"/>
      <c r="AM75" s="681"/>
      <c r="AN75" s="682"/>
      <c r="AO75" s="682"/>
      <c r="AP75" s="682"/>
      <c r="AQ75" s="682"/>
      <c r="AR75" s="683"/>
      <c r="AS75" s="312"/>
      <c r="AT75" s="521"/>
      <c r="AU75" s="521"/>
      <c r="AV75" s="521"/>
      <c r="AW75" s="521"/>
      <c r="AX75" s="521"/>
      <c r="AY75" s="687"/>
      <c r="AZ75" s="687"/>
      <c r="BA75" s="521"/>
      <c r="BB75" s="622"/>
      <c r="BC75" s="685" t="str">
        <f>'計算書（非表示）'!S71</f>
        <v/>
      </c>
      <c r="BD75" s="685" t="str">
        <f t="shared" si="8"/>
        <v/>
      </c>
      <c r="BE75" s="685" t="str">
        <f t="shared" si="9"/>
        <v/>
      </c>
      <c r="BF75" s="685" t="str">
        <f t="shared" si="10"/>
        <v/>
      </c>
      <c r="BG75" s="686" t="str">
        <f t="shared" si="11"/>
        <v/>
      </c>
      <c r="CV75" s="329"/>
      <c r="CW75" s="329"/>
    </row>
    <row r="76" spans="2:101" s="124" customFormat="1" ht="23.25" customHeight="1">
      <c r="B76" s="325"/>
      <c r="C76" s="333">
        <v>67</v>
      </c>
      <c r="D76" s="677" t="str">
        <f t="shared" si="14"/>
        <v/>
      </c>
      <c r="E76" s="678"/>
      <c r="F76" s="678"/>
      <c r="G76" s="678"/>
      <c r="H76" s="679">
        <v>1</v>
      </c>
      <c r="I76" s="680"/>
      <c r="J76" s="681"/>
      <c r="K76" s="682"/>
      <c r="L76" s="682"/>
      <c r="M76" s="682"/>
      <c r="N76" s="682"/>
      <c r="O76" s="683"/>
      <c r="P76" s="312"/>
      <c r="Q76" s="521"/>
      <c r="R76" s="521"/>
      <c r="S76" s="521"/>
      <c r="T76" s="521"/>
      <c r="U76" s="521"/>
      <c r="V76" s="684"/>
      <c r="W76" s="684"/>
      <c r="X76" s="521"/>
      <c r="Y76" s="622"/>
      <c r="Z76" s="685" t="str">
        <f>'計算書（非表示）'!I72</f>
        <v/>
      </c>
      <c r="AA76" s="685"/>
      <c r="AB76" s="685"/>
      <c r="AC76" s="685"/>
      <c r="AD76" s="686"/>
      <c r="AE76" s="330"/>
      <c r="AF76" s="336">
        <v>67</v>
      </c>
      <c r="AG76" s="677" t="str">
        <f t="shared" ref="AG76:AG259" si="15">IF(AM76="","",INDEX($CW$14:$CW$26,MATCH(AM76,$CV$14:$CV$26,)))</f>
        <v/>
      </c>
      <c r="AH76" s="678"/>
      <c r="AI76" s="678"/>
      <c r="AJ76" s="678"/>
      <c r="AK76" s="679">
        <v>3</v>
      </c>
      <c r="AL76" s="680"/>
      <c r="AM76" s="681"/>
      <c r="AN76" s="682"/>
      <c r="AO76" s="682"/>
      <c r="AP76" s="682"/>
      <c r="AQ76" s="682"/>
      <c r="AR76" s="683"/>
      <c r="AS76" s="312"/>
      <c r="AT76" s="521"/>
      <c r="AU76" s="521"/>
      <c r="AV76" s="521"/>
      <c r="AW76" s="521"/>
      <c r="AX76" s="521"/>
      <c r="AY76" s="687"/>
      <c r="AZ76" s="687"/>
      <c r="BA76" s="521"/>
      <c r="BB76" s="622"/>
      <c r="BC76" s="685" t="str">
        <f>'計算書（非表示）'!S72</f>
        <v/>
      </c>
      <c r="BD76" s="685" t="str">
        <f t="shared" ref="BD76:BD139" si="16">IF(AY76=0,"",BB76*BC76)</f>
        <v/>
      </c>
      <c r="BE76" s="685" t="str">
        <f t="shared" ref="BE76:BE139" si="17">IF(AZ76=0,"",BC76*BD76)</f>
        <v/>
      </c>
      <c r="BF76" s="685" t="str">
        <f t="shared" ref="BF76:BF139" si="18">IF(BA76=0,"",BD76*BE76)</f>
        <v/>
      </c>
      <c r="BG76" s="686" t="str">
        <f t="shared" ref="BG76:BG139" si="19">IF(BB76=0,"",BE76*BF76)</f>
        <v/>
      </c>
      <c r="CV76" s="329"/>
      <c r="CW76" s="329"/>
    </row>
    <row r="77" spans="2:101" s="124" customFormat="1" ht="23.25" customHeight="1">
      <c r="B77" s="325"/>
      <c r="C77" s="333">
        <v>68</v>
      </c>
      <c r="D77" s="677" t="str">
        <f t="shared" si="14"/>
        <v/>
      </c>
      <c r="E77" s="678"/>
      <c r="F77" s="678"/>
      <c r="G77" s="678"/>
      <c r="H77" s="679">
        <v>1</v>
      </c>
      <c r="I77" s="680"/>
      <c r="J77" s="681"/>
      <c r="K77" s="682"/>
      <c r="L77" s="682"/>
      <c r="M77" s="682"/>
      <c r="N77" s="682"/>
      <c r="O77" s="683"/>
      <c r="P77" s="312"/>
      <c r="Q77" s="521"/>
      <c r="R77" s="521"/>
      <c r="S77" s="521"/>
      <c r="T77" s="521"/>
      <c r="U77" s="521"/>
      <c r="V77" s="684"/>
      <c r="W77" s="684"/>
      <c r="X77" s="521"/>
      <c r="Y77" s="622"/>
      <c r="Z77" s="685" t="str">
        <f>'計算書（非表示）'!I73</f>
        <v/>
      </c>
      <c r="AA77" s="685"/>
      <c r="AB77" s="685"/>
      <c r="AC77" s="685"/>
      <c r="AD77" s="686"/>
      <c r="AE77" s="330"/>
      <c r="AF77" s="336">
        <v>68</v>
      </c>
      <c r="AG77" s="677" t="str">
        <f t="shared" si="15"/>
        <v/>
      </c>
      <c r="AH77" s="678"/>
      <c r="AI77" s="678"/>
      <c r="AJ77" s="678"/>
      <c r="AK77" s="679">
        <v>3</v>
      </c>
      <c r="AL77" s="680"/>
      <c r="AM77" s="681"/>
      <c r="AN77" s="682"/>
      <c r="AO77" s="682"/>
      <c r="AP77" s="682"/>
      <c r="AQ77" s="682"/>
      <c r="AR77" s="683"/>
      <c r="AS77" s="312"/>
      <c r="AT77" s="521"/>
      <c r="AU77" s="521"/>
      <c r="AV77" s="521"/>
      <c r="AW77" s="521"/>
      <c r="AX77" s="521"/>
      <c r="AY77" s="687"/>
      <c r="AZ77" s="687"/>
      <c r="BA77" s="521"/>
      <c r="BB77" s="622"/>
      <c r="BC77" s="685" t="str">
        <f>'計算書（非表示）'!S73</f>
        <v/>
      </c>
      <c r="BD77" s="685" t="str">
        <f t="shared" si="16"/>
        <v/>
      </c>
      <c r="BE77" s="685" t="str">
        <f t="shared" si="17"/>
        <v/>
      </c>
      <c r="BF77" s="685" t="str">
        <f t="shared" si="18"/>
        <v/>
      </c>
      <c r="BG77" s="686" t="str">
        <f t="shared" si="19"/>
        <v/>
      </c>
      <c r="CV77" s="329"/>
      <c r="CW77" s="329"/>
    </row>
    <row r="78" spans="2:101" s="124" customFormat="1" ht="23.25" customHeight="1">
      <c r="B78" s="325"/>
      <c r="C78" s="333">
        <v>69</v>
      </c>
      <c r="D78" s="677" t="str">
        <f t="shared" si="14"/>
        <v/>
      </c>
      <c r="E78" s="678"/>
      <c r="F78" s="678"/>
      <c r="G78" s="678"/>
      <c r="H78" s="679">
        <v>1</v>
      </c>
      <c r="I78" s="680"/>
      <c r="J78" s="681"/>
      <c r="K78" s="682"/>
      <c r="L78" s="682"/>
      <c r="M78" s="682"/>
      <c r="N78" s="682"/>
      <c r="O78" s="683"/>
      <c r="P78" s="312"/>
      <c r="Q78" s="521"/>
      <c r="R78" s="521"/>
      <c r="S78" s="521"/>
      <c r="T78" s="521"/>
      <c r="U78" s="521"/>
      <c r="V78" s="684"/>
      <c r="W78" s="684"/>
      <c r="X78" s="521"/>
      <c r="Y78" s="622"/>
      <c r="Z78" s="685" t="str">
        <f>'計算書（非表示）'!I74</f>
        <v/>
      </c>
      <c r="AA78" s="685"/>
      <c r="AB78" s="685"/>
      <c r="AC78" s="685"/>
      <c r="AD78" s="686"/>
      <c r="AE78" s="330"/>
      <c r="AF78" s="336">
        <v>69</v>
      </c>
      <c r="AG78" s="677" t="str">
        <f t="shared" si="15"/>
        <v/>
      </c>
      <c r="AH78" s="678"/>
      <c r="AI78" s="678"/>
      <c r="AJ78" s="678"/>
      <c r="AK78" s="679">
        <v>3</v>
      </c>
      <c r="AL78" s="680"/>
      <c r="AM78" s="681"/>
      <c r="AN78" s="682"/>
      <c r="AO78" s="682"/>
      <c r="AP78" s="682"/>
      <c r="AQ78" s="682"/>
      <c r="AR78" s="683"/>
      <c r="AS78" s="312"/>
      <c r="AT78" s="521"/>
      <c r="AU78" s="521"/>
      <c r="AV78" s="521"/>
      <c r="AW78" s="521"/>
      <c r="AX78" s="521"/>
      <c r="AY78" s="687"/>
      <c r="AZ78" s="687"/>
      <c r="BA78" s="521"/>
      <c r="BB78" s="622"/>
      <c r="BC78" s="685" t="str">
        <f>'計算書（非表示）'!S74</f>
        <v/>
      </c>
      <c r="BD78" s="685" t="str">
        <f t="shared" si="16"/>
        <v/>
      </c>
      <c r="BE78" s="685" t="str">
        <f t="shared" si="17"/>
        <v/>
      </c>
      <c r="BF78" s="685" t="str">
        <f t="shared" si="18"/>
        <v/>
      </c>
      <c r="BG78" s="686" t="str">
        <f t="shared" si="19"/>
        <v/>
      </c>
      <c r="CV78" s="329"/>
      <c r="CW78" s="329"/>
    </row>
    <row r="79" spans="2:101" s="124" customFormat="1" ht="23.25" customHeight="1">
      <c r="B79" s="325"/>
      <c r="C79" s="333">
        <v>70</v>
      </c>
      <c r="D79" s="677" t="str">
        <f t="shared" si="14"/>
        <v/>
      </c>
      <c r="E79" s="678"/>
      <c r="F79" s="678"/>
      <c r="G79" s="678"/>
      <c r="H79" s="679">
        <v>1</v>
      </c>
      <c r="I79" s="680"/>
      <c r="J79" s="681"/>
      <c r="K79" s="682"/>
      <c r="L79" s="682"/>
      <c r="M79" s="682"/>
      <c r="N79" s="682"/>
      <c r="O79" s="683"/>
      <c r="P79" s="312"/>
      <c r="Q79" s="521"/>
      <c r="R79" s="521"/>
      <c r="S79" s="521"/>
      <c r="T79" s="521"/>
      <c r="U79" s="521"/>
      <c r="V79" s="684"/>
      <c r="W79" s="684"/>
      <c r="X79" s="521"/>
      <c r="Y79" s="622"/>
      <c r="Z79" s="685" t="str">
        <f>'計算書（非表示）'!I75</f>
        <v/>
      </c>
      <c r="AA79" s="685"/>
      <c r="AB79" s="685"/>
      <c r="AC79" s="685"/>
      <c r="AD79" s="686"/>
      <c r="AE79" s="330"/>
      <c r="AF79" s="336">
        <v>70</v>
      </c>
      <c r="AG79" s="677" t="str">
        <f t="shared" si="15"/>
        <v/>
      </c>
      <c r="AH79" s="678"/>
      <c r="AI79" s="678"/>
      <c r="AJ79" s="678"/>
      <c r="AK79" s="679">
        <v>3</v>
      </c>
      <c r="AL79" s="680"/>
      <c r="AM79" s="681"/>
      <c r="AN79" s="682"/>
      <c r="AO79" s="682"/>
      <c r="AP79" s="682"/>
      <c r="AQ79" s="682"/>
      <c r="AR79" s="683"/>
      <c r="AS79" s="312"/>
      <c r="AT79" s="521"/>
      <c r="AU79" s="521"/>
      <c r="AV79" s="521"/>
      <c r="AW79" s="521"/>
      <c r="AX79" s="521"/>
      <c r="AY79" s="687"/>
      <c r="AZ79" s="687"/>
      <c r="BA79" s="521"/>
      <c r="BB79" s="622"/>
      <c r="BC79" s="685" t="str">
        <f>'計算書（非表示）'!S75</f>
        <v/>
      </c>
      <c r="BD79" s="685" t="str">
        <f t="shared" si="16"/>
        <v/>
      </c>
      <c r="BE79" s="685" t="str">
        <f t="shared" si="17"/>
        <v/>
      </c>
      <c r="BF79" s="685" t="str">
        <f t="shared" si="18"/>
        <v/>
      </c>
      <c r="BG79" s="686" t="str">
        <f t="shared" si="19"/>
        <v/>
      </c>
      <c r="CV79" s="329"/>
      <c r="CW79" s="329"/>
    </row>
    <row r="80" spans="2:101" s="124" customFormat="1" ht="23.25" customHeight="1">
      <c r="B80" s="325"/>
      <c r="C80" s="333">
        <v>71</v>
      </c>
      <c r="D80" s="677" t="str">
        <f t="shared" si="14"/>
        <v/>
      </c>
      <c r="E80" s="678"/>
      <c r="F80" s="678"/>
      <c r="G80" s="678"/>
      <c r="H80" s="679">
        <v>1</v>
      </c>
      <c r="I80" s="680"/>
      <c r="J80" s="681"/>
      <c r="K80" s="682"/>
      <c r="L80" s="682"/>
      <c r="M80" s="682"/>
      <c r="N80" s="682"/>
      <c r="O80" s="683"/>
      <c r="P80" s="312"/>
      <c r="Q80" s="521"/>
      <c r="R80" s="521"/>
      <c r="S80" s="521"/>
      <c r="T80" s="521"/>
      <c r="U80" s="521"/>
      <c r="V80" s="684"/>
      <c r="W80" s="684"/>
      <c r="X80" s="521"/>
      <c r="Y80" s="622"/>
      <c r="Z80" s="685" t="str">
        <f>'計算書（非表示）'!I76</f>
        <v/>
      </c>
      <c r="AA80" s="685"/>
      <c r="AB80" s="685"/>
      <c r="AC80" s="685"/>
      <c r="AD80" s="686"/>
      <c r="AE80" s="330"/>
      <c r="AF80" s="336">
        <v>71</v>
      </c>
      <c r="AG80" s="677" t="str">
        <f t="shared" si="15"/>
        <v/>
      </c>
      <c r="AH80" s="678"/>
      <c r="AI80" s="678"/>
      <c r="AJ80" s="678"/>
      <c r="AK80" s="679">
        <v>3</v>
      </c>
      <c r="AL80" s="680"/>
      <c r="AM80" s="681"/>
      <c r="AN80" s="682"/>
      <c r="AO80" s="682"/>
      <c r="AP80" s="682"/>
      <c r="AQ80" s="682"/>
      <c r="AR80" s="683"/>
      <c r="AS80" s="312"/>
      <c r="AT80" s="521"/>
      <c r="AU80" s="521"/>
      <c r="AV80" s="521"/>
      <c r="AW80" s="521"/>
      <c r="AX80" s="521"/>
      <c r="AY80" s="687"/>
      <c r="AZ80" s="687"/>
      <c r="BA80" s="521"/>
      <c r="BB80" s="622"/>
      <c r="BC80" s="685" t="str">
        <f>'計算書（非表示）'!S76</f>
        <v/>
      </c>
      <c r="BD80" s="685" t="str">
        <f t="shared" si="16"/>
        <v/>
      </c>
      <c r="BE80" s="685" t="str">
        <f t="shared" si="17"/>
        <v/>
      </c>
      <c r="BF80" s="685" t="str">
        <f t="shared" si="18"/>
        <v/>
      </c>
      <c r="BG80" s="686" t="str">
        <f t="shared" si="19"/>
        <v/>
      </c>
      <c r="CV80" s="329"/>
      <c r="CW80" s="329"/>
    </row>
    <row r="81" spans="2:101" s="124" customFormat="1" ht="23.25" customHeight="1">
      <c r="B81" s="325"/>
      <c r="C81" s="333">
        <v>72</v>
      </c>
      <c r="D81" s="677" t="str">
        <f t="shared" si="14"/>
        <v/>
      </c>
      <c r="E81" s="678"/>
      <c r="F81" s="678"/>
      <c r="G81" s="678"/>
      <c r="H81" s="679">
        <v>1</v>
      </c>
      <c r="I81" s="680"/>
      <c r="J81" s="681"/>
      <c r="K81" s="682"/>
      <c r="L81" s="682"/>
      <c r="M81" s="682"/>
      <c r="N81" s="682"/>
      <c r="O81" s="683"/>
      <c r="P81" s="312"/>
      <c r="Q81" s="521"/>
      <c r="R81" s="521"/>
      <c r="S81" s="521"/>
      <c r="T81" s="521"/>
      <c r="U81" s="521"/>
      <c r="V81" s="684"/>
      <c r="W81" s="684"/>
      <c r="X81" s="521"/>
      <c r="Y81" s="622"/>
      <c r="Z81" s="685" t="str">
        <f>'計算書（非表示）'!I77</f>
        <v/>
      </c>
      <c r="AA81" s="685"/>
      <c r="AB81" s="685"/>
      <c r="AC81" s="685"/>
      <c r="AD81" s="686"/>
      <c r="AE81" s="330"/>
      <c r="AF81" s="336">
        <v>72</v>
      </c>
      <c r="AG81" s="677" t="str">
        <f t="shared" si="15"/>
        <v/>
      </c>
      <c r="AH81" s="678"/>
      <c r="AI81" s="678"/>
      <c r="AJ81" s="678"/>
      <c r="AK81" s="679">
        <v>3</v>
      </c>
      <c r="AL81" s="680"/>
      <c r="AM81" s="681"/>
      <c r="AN81" s="682"/>
      <c r="AO81" s="682"/>
      <c r="AP81" s="682"/>
      <c r="AQ81" s="682"/>
      <c r="AR81" s="683"/>
      <c r="AS81" s="312"/>
      <c r="AT81" s="521"/>
      <c r="AU81" s="521"/>
      <c r="AV81" s="521"/>
      <c r="AW81" s="521"/>
      <c r="AX81" s="521"/>
      <c r="AY81" s="687"/>
      <c r="AZ81" s="687"/>
      <c r="BA81" s="521"/>
      <c r="BB81" s="622"/>
      <c r="BC81" s="685" t="str">
        <f>'計算書（非表示）'!S77</f>
        <v/>
      </c>
      <c r="BD81" s="685" t="str">
        <f t="shared" si="16"/>
        <v/>
      </c>
      <c r="BE81" s="685" t="str">
        <f t="shared" si="17"/>
        <v/>
      </c>
      <c r="BF81" s="685" t="str">
        <f t="shared" si="18"/>
        <v/>
      </c>
      <c r="BG81" s="686" t="str">
        <f t="shared" si="19"/>
        <v/>
      </c>
      <c r="CV81" s="329"/>
      <c r="CW81" s="329"/>
    </row>
    <row r="82" spans="2:101" s="124" customFormat="1" ht="23.25" customHeight="1">
      <c r="B82" s="325"/>
      <c r="C82" s="333">
        <v>73</v>
      </c>
      <c r="D82" s="677" t="str">
        <f t="shared" si="14"/>
        <v/>
      </c>
      <c r="E82" s="678"/>
      <c r="F82" s="678"/>
      <c r="G82" s="678"/>
      <c r="H82" s="679">
        <v>1</v>
      </c>
      <c r="I82" s="680"/>
      <c r="J82" s="681"/>
      <c r="K82" s="682"/>
      <c r="L82" s="682"/>
      <c r="M82" s="682"/>
      <c r="N82" s="682"/>
      <c r="O82" s="683"/>
      <c r="P82" s="312"/>
      <c r="Q82" s="521"/>
      <c r="R82" s="521"/>
      <c r="S82" s="521"/>
      <c r="T82" s="521"/>
      <c r="U82" s="521"/>
      <c r="V82" s="684"/>
      <c r="W82" s="684"/>
      <c r="X82" s="521"/>
      <c r="Y82" s="622"/>
      <c r="Z82" s="685" t="str">
        <f>'計算書（非表示）'!I78</f>
        <v/>
      </c>
      <c r="AA82" s="685"/>
      <c r="AB82" s="685"/>
      <c r="AC82" s="685"/>
      <c r="AD82" s="686"/>
      <c r="AE82" s="330"/>
      <c r="AF82" s="336">
        <v>73</v>
      </c>
      <c r="AG82" s="677" t="str">
        <f t="shared" si="15"/>
        <v/>
      </c>
      <c r="AH82" s="678"/>
      <c r="AI82" s="678"/>
      <c r="AJ82" s="678"/>
      <c r="AK82" s="679">
        <v>3</v>
      </c>
      <c r="AL82" s="680"/>
      <c r="AM82" s="681"/>
      <c r="AN82" s="682"/>
      <c r="AO82" s="682"/>
      <c r="AP82" s="682"/>
      <c r="AQ82" s="682"/>
      <c r="AR82" s="683"/>
      <c r="AS82" s="312"/>
      <c r="AT82" s="521"/>
      <c r="AU82" s="521"/>
      <c r="AV82" s="521"/>
      <c r="AW82" s="521"/>
      <c r="AX82" s="521"/>
      <c r="AY82" s="687"/>
      <c r="AZ82" s="687"/>
      <c r="BA82" s="521"/>
      <c r="BB82" s="622"/>
      <c r="BC82" s="685" t="str">
        <f>'計算書（非表示）'!S78</f>
        <v/>
      </c>
      <c r="BD82" s="685" t="str">
        <f t="shared" si="16"/>
        <v/>
      </c>
      <c r="BE82" s="685" t="str">
        <f t="shared" si="17"/>
        <v/>
      </c>
      <c r="BF82" s="685" t="str">
        <f t="shared" si="18"/>
        <v/>
      </c>
      <c r="BG82" s="686" t="str">
        <f t="shared" si="19"/>
        <v/>
      </c>
      <c r="CV82" s="329"/>
      <c r="CW82" s="329"/>
    </row>
    <row r="83" spans="2:101" s="124" customFormat="1" ht="23.25" customHeight="1">
      <c r="B83" s="325"/>
      <c r="C83" s="333">
        <v>74</v>
      </c>
      <c r="D83" s="677" t="str">
        <f t="shared" si="14"/>
        <v/>
      </c>
      <c r="E83" s="678"/>
      <c r="F83" s="678"/>
      <c r="G83" s="678"/>
      <c r="H83" s="679">
        <v>1</v>
      </c>
      <c r="I83" s="680"/>
      <c r="J83" s="681"/>
      <c r="K83" s="682"/>
      <c r="L83" s="682"/>
      <c r="M83" s="682"/>
      <c r="N83" s="682"/>
      <c r="O83" s="683"/>
      <c r="P83" s="312"/>
      <c r="Q83" s="521"/>
      <c r="R83" s="521"/>
      <c r="S83" s="521"/>
      <c r="T83" s="521"/>
      <c r="U83" s="521"/>
      <c r="V83" s="684"/>
      <c r="W83" s="684"/>
      <c r="X83" s="521"/>
      <c r="Y83" s="622"/>
      <c r="Z83" s="685" t="str">
        <f>'計算書（非表示）'!I79</f>
        <v/>
      </c>
      <c r="AA83" s="685"/>
      <c r="AB83" s="685"/>
      <c r="AC83" s="685"/>
      <c r="AD83" s="686"/>
      <c r="AE83" s="330"/>
      <c r="AF83" s="336">
        <v>74</v>
      </c>
      <c r="AG83" s="677" t="str">
        <f t="shared" si="15"/>
        <v/>
      </c>
      <c r="AH83" s="678"/>
      <c r="AI83" s="678"/>
      <c r="AJ83" s="678"/>
      <c r="AK83" s="679">
        <v>3</v>
      </c>
      <c r="AL83" s="680"/>
      <c r="AM83" s="681"/>
      <c r="AN83" s="682"/>
      <c r="AO83" s="682"/>
      <c r="AP83" s="682"/>
      <c r="AQ83" s="682"/>
      <c r="AR83" s="683"/>
      <c r="AS83" s="312"/>
      <c r="AT83" s="521"/>
      <c r="AU83" s="521"/>
      <c r="AV83" s="521"/>
      <c r="AW83" s="521"/>
      <c r="AX83" s="521"/>
      <c r="AY83" s="687"/>
      <c r="AZ83" s="687"/>
      <c r="BA83" s="521"/>
      <c r="BB83" s="622"/>
      <c r="BC83" s="685" t="str">
        <f>'計算書（非表示）'!S79</f>
        <v/>
      </c>
      <c r="BD83" s="685" t="str">
        <f t="shared" si="16"/>
        <v/>
      </c>
      <c r="BE83" s="685" t="str">
        <f t="shared" si="17"/>
        <v/>
      </c>
      <c r="BF83" s="685" t="str">
        <f t="shared" si="18"/>
        <v/>
      </c>
      <c r="BG83" s="686" t="str">
        <f t="shared" si="19"/>
        <v/>
      </c>
      <c r="CV83" s="329"/>
      <c r="CW83" s="329"/>
    </row>
    <row r="84" spans="2:101" s="124" customFormat="1" ht="23.25" customHeight="1">
      <c r="B84" s="325"/>
      <c r="C84" s="333">
        <v>75</v>
      </c>
      <c r="D84" s="677" t="str">
        <f t="shared" si="14"/>
        <v/>
      </c>
      <c r="E84" s="678"/>
      <c r="F84" s="678"/>
      <c r="G84" s="678"/>
      <c r="H84" s="679">
        <v>1</v>
      </c>
      <c r="I84" s="680"/>
      <c r="J84" s="681"/>
      <c r="K84" s="682"/>
      <c r="L84" s="682"/>
      <c r="M84" s="682"/>
      <c r="N84" s="682"/>
      <c r="O84" s="683"/>
      <c r="P84" s="312"/>
      <c r="Q84" s="521"/>
      <c r="R84" s="521"/>
      <c r="S84" s="521"/>
      <c r="T84" s="521"/>
      <c r="U84" s="521"/>
      <c r="V84" s="684"/>
      <c r="W84" s="684"/>
      <c r="X84" s="521"/>
      <c r="Y84" s="622"/>
      <c r="Z84" s="685" t="str">
        <f>'計算書（非表示）'!I80</f>
        <v/>
      </c>
      <c r="AA84" s="685"/>
      <c r="AB84" s="685"/>
      <c r="AC84" s="685"/>
      <c r="AD84" s="686"/>
      <c r="AE84" s="330"/>
      <c r="AF84" s="336">
        <v>75</v>
      </c>
      <c r="AG84" s="677" t="str">
        <f t="shared" si="15"/>
        <v/>
      </c>
      <c r="AH84" s="678"/>
      <c r="AI84" s="678"/>
      <c r="AJ84" s="678"/>
      <c r="AK84" s="679">
        <v>3</v>
      </c>
      <c r="AL84" s="680"/>
      <c r="AM84" s="681"/>
      <c r="AN84" s="682"/>
      <c r="AO84" s="682"/>
      <c r="AP84" s="682"/>
      <c r="AQ84" s="682"/>
      <c r="AR84" s="683"/>
      <c r="AS84" s="312"/>
      <c r="AT84" s="521"/>
      <c r="AU84" s="521"/>
      <c r="AV84" s="521"/>
      <c r="AW84" s="521"/>
      <c r="AX84" s="521"/>
      <c r="AY84" s="687"/>
      <c r="AZ84" s="687"/>
      <c r="BA84" s="521"/>
      <c r="BB84" s="622"/>
      <c r="BC84" s="685" t="str">
        <f>'計算書（非表示）'!S80</f>
        <v/>
      </c>
      <c r="BD84" s="685" t="str">
        <f t="shared" si="16"/>
        <v/>
      </c>
      <c r="BE84" s="685" t="str">
        <f t="shared" si="17"/>
        <v/>
      </c>
      <c r="BF84" s="685" t="str">
        <f t="shared" si="18"/>
        <v/>
      </c>
      <c r="BG84" s="686" t="str">
        <f t="shared" si="19"/>
        <v/>
      </c>
      <c r="CV84" s="329"/>
      <c r="CW84" s="329"/>
    </row>
    <row r="85" spans="2:101" s="124" customFormat="1" ht="23.25" customHeight="1">
      <c r="B85" s="325"/>
      <c r="C85" s="333">
        <v>76</v>
      </c>
      <c r="D85" s="677" t="str">
        <f t="shared" si="14"/>
        <v/>
      </c>
      <c r="E85" s="678"/>
      <c r="F85" s="678"/>
      <c r="G85" s="678"/>
      <c r="H85" s="679">
        <v>1</v>
      </c>
      <c r="I85" s="680"/>
      <c r="J85" s="681"/>
      <c r="K85" s="682"/>
      <c r="L85" s="682"/>
      <c r="M85" s="682"/>
      <c r="N85" s="682"/>
      <c r="O85" s="683"/>
      <c r="P85" s="312"/>
      <c r="Q85" s="521"/>
      <c r="R85" s="521"/>
      <c r="S85" s="521"/>
      <c r="T85" s="521"/>
      <c r="U85" s="521"/>
      <c r="V85" s="684"/>
      <c r="W85" s="684"/>
      <c r="X85" s="521"/>
      <c r="Y85" s="622"/>
      <c r="Z85" s="685" t="str">
        <f>'計算書（非表示）'!I81</f>
        <v/>
      </c>
      <c r="AA85" s="685"/>
      <c r="AB85" s="685"/>
      <c r="AC85" s="685"/>
      <c r="AD85" s="686"/>
      <c r="AE85" s="330"/>
      <c r="AF85" s="336">
        <v>76</v>
      </c>
      <c r="AG85" s="677" t="str">
        <f t="shared" si="15"/>
        <v/>
      </c>
      <c r="AH85" s="678"/>
      <c r="AI85" s="678"/>
      <c r="AJ85" s="678"/>
      <c r="AK85" s="679">
        <v>3</v>
      </c>
      <c r="AL85" s="680"/>
      <c r="AM85" s="681"/>
      <c r="AN85" s="682"/>
      <c r="AO85" s="682"/>
      <c r="AP85" s="682"/>
      <c r="AQ85" s="682"/>
      <c r="AR85" s="683"/>
      <c r="AS85" s="312"/>
      <c r="AT85" s="521"/>
      <c r="AU85" s="521"/>
      <c r="AV85" s="521"/>
      <c r="AW85" s="521"/>
      <c r="AX85" s="521"/>
      <c r="AY85" s="687"/>
      <c r="AZ85" s="687"/>
      <c r="BA85" s="521"/>
      <c r="BB85" s="622"/>
      <c r="BC85" s="685" t="str">
        <f>'計算書（非表示）'!S81</f>
        <v/>
      </c>
      <c r="BD85" s="685" t="str">
        <f t="shared" si="16"/>
        <v/>
      </c>
      <c r="BE85" s="685" t="str">
        <f t="shared" si="17"/>
        <v/>
      </c>
      <c r="BF85" s="685" t="str">
        <f t="shared" si="18"/>
        <v/>
      </c>
      <c r="BG85" s="686" t="str">
        <f t="shared" si="19"/>
        <v/>
      </c>
      <c r="CV85" s="329"/>
      <c r="CW85" s="329"/>
    </row>
    <row r="86" spans="2:101" s="124" customFormat="1" ht="23.25" customHeight="1">
      <c r="B86" s="325"/>
      <c r="C86" s="333">
        <v>77</v>
      </c>
      <c r="D86" s="677" t="str">
        <f t="shared" si="14"/>
        <v/>
      </c>
      <c r="E86" s="678"/>
      <c r="F86" s="678"/>
      <c r="G86" s="678"/>
      <c r="H86" s="679">
        <v>1</v>
      </c>
      <c r="I86" s="680"/>
      <c r="J86" s="681"/>
      <c r="K86" s="682"/>
      <c r="L86" s="682"/>
      <c r="M86" s="682"/>
      <c r="N86" s="682"/>
      <c r="O86" s="683"/>
      <c r="P86" s="312"/>
      <c r="Q86" s="521"/>
      <c r="R86" s="521"/>
      <c r="S86" s="521"/>
      <c r="T86" s="521"/>
      <c r="U86" s="521"/>
      <c r="V86" s="684"/>
      <c r="W86" s="684"/>
      <c r="X86" s="521"/>
      <c r="Y86" s="622"/>
      <c r="Z86" s="685" t="str">
        <f>'計算書（非表示）'!I82</f>
        <v/>
      </c>
      <c r="AA86" s="685"/>
      <c r="AB86" s="685"/>
      <c r="AC86" s="685"/>
      <c r="AD86" s="686"/>
      <c r="AE86" s="330"/>
      <c r="AF86" s="336">
        <v>77</v>
      </c>
      <c r="AG86" s="677" t="str">
        <f t="shared" si="15"/>
        <v/>
      </c>
      <c r="AH86" s="678"/>
      <c r="AI86" s="678"/>
      <c r="AJ86" s="678"/>
      <c r="AK86" s="679">
        <v>3</v>
      </c>
      <c r="AL86" s="680"/>
      <c r="AM86" s="681"/>
      <c r="AN86" s="682"/>
      <c r="AO86" s="682"/>
      <c r="AP86" s="682"/>
      <c r="AQ86" s="682"/>
      <c r="AR86" s="683"/>
      <c r="AS86" s="312"/>
      <c r="AT86" s="521"/>
      <c r="AU86" s="521"/>
      <c r="AV86" s="521"/>
      <c r="AW86" s="521"/>
      <c r="AX86" s="521"/>
      <c r="AY86" s="687"/>
      <c r="AZ86" s="687"/>
      <c r="BA86" s="521"/>
      <c r="BB86" s="622"/>
      <c r="BC86" s="685" t="str">
        <f>'計算書（非表示）'!S82</f>
        <v/>
      </c>
      <c r="BD86" s="685" t="str">
        <f t="shared" si="16"/>
        <v/>
      </c>
      <c r="BE86" s="685" t="str">
        <f t="shared" si="17"/>
        <v/>
      </c>
      <c r="BF86" s="685" t="str">
        <f t="shared" si="18"/>
        <v/>
      </c>
      <c r="BG86" s="686" t="str">
        <f t="shared" si="19"/>
        <v/>
      </c>
      <c r="CV86" s="329"/>
      <c r="CW86" s="329"/>
    </row>
    <row r="87" spans="2:101" s="124" customFormat="1" ht="23.25" customHeight="1">
      <c r="B87" s="325"/>
      <c r="C87" s="333">
        <v>78</v>
      </c>
      <c r="D87" s="677" t="str">
        <f t="shared" si="14"/>
        <v/>
      </c>
      <c r="E87" s="678"/>
      <c r="F87" s="678"/>
      <c r="G87" s="678"/>
      <c r="H87" s="679">
        <v>1</v>
      </c>
      <c r="I87" s="680"/>
      <c r="J87" s="681"/>
      <c r="K87" s="682"/>
      <c r="L87" s="682"/>
      <c r="M87" s="682"/>
      <c r="N87" s="682"/>
      <c r="O87" s="683"/>
      <c r="P87" s="312"/>
      <c r="Q87" s="521"/>
      <c r="R87" s="521"/>
      <c r="S87" s="521"/>
      <c r="T87" s="521"/>
      <c r="U87" s="521"/>
      <c r="V87" s="684"/>
      <c r="W87" s="684"/>
      <c r="X87" s="521"/>
      <c r="Y87" s="622"/>
      <c r="Z87" s="685" t="str">
        <f>'計算書（非表示）'!I83</f>
        <v/>
      </c>
      <c r="AA87" s="685"/>
      <c r="AB87" s="685"/>
      <c r="AC87" s="685"/>
      <c r="AD87" s="686"/>
      <c r="AE87" s="330"/>
      <c r="AF87" s="336">
        <v>78</v>
      </c>
      <c r="AG87" s="677" t="str">
        <f t="shared" si="15"/>
        <v/>
      </c>
      <c r="AH87" s="678"/>
      <c r="AI87" s="678"/>
      <c r="AJ87" s="678"/>
      <c r="AK87" s="679">
        <v>3</v>
      </c>
      <c r="AL87" s="680"/>
      <c r="AM87" s="681"/>
      <c r="AN87" s="682"/>
      <c r="AO87" s="682"/>
      <c r="AP87" s="682"/>
      <c r="AQ87" s="682"/>
      <c r="AR87" s="683"/>
      <c r="AS87" s="312"/>
      <c r="AT87" s="521"/>
      <c r="AU87" s="521"/>
      <c r="AV87" s="521"/>
      <c r="AW87" s="521"/>
      <c r="AX87" s="521"/>
      <c r="AY87" s="687"/>
      <c r="AZ87" s="687"/>
      <c r="BA87" s="521"/>
      <c r="BB87" s="622"/>
      <c r="BC87" s="685" t="str">
        <f>'計算書（非表示）'!S83</f>
        <v/>
      </c>
      <c r="BD87" s="685" t="str">
        <f t="shared" si="16"/>
        <v/>
      </c>
      <c r="BE87" s="685" t="str">
        <f t="shared" si="17"/>
        <v/>
      </c>
      <c r="BF87" s="685" t="str">
        <f t="shared" si="18"/>
        <v/>
      </c>
      <c r="BG87" s="686" t="str">
        <f t="shared" si="19"/>
        <v/>
      </c>
      <c r="CV87" s="329"/>
      <c r="CW87" s="329"/>
    </row>
    <row r="88" spans="2:101" s="124" customFormat="1" ht="23.25" customHeight="1">
      <c r="B88" s="325"/>
      <c r="C88" s="333">
        <v>79</v>
      </c>
      <c r="D88" s="677" t="str">
        <f t="shared" si="14"/>
        <v/>
      </c>
      <c r="E88" s="678"/>
      <c r="F88" s="678"/>
      <c r="G88" s="678"/>
      <c r="H88" s="679">
        <v>1</v>
      </c>
      <c r="I88" s="680"/>
      <c r="J88" s="681"/>
      <c r="K88" s="682"/>
      <c r="L88" s="682"/>
      <c r="M88" s="682"/>
      <c r="N88" s="682"/>
      <c r="O88" s="683"/>
      <c r="P88" s="312"/>
      <c r="Q88" s="521"/>
      <c r="R88" s="521"/>
      <c r="S88" s="521"/>
      <c r="T88" s="521"/>
      <c r="U88" s="521"/>
      <c r="V88" s="684"/>
      <c r="W88" s="684"/>
      <c r="X88" s="521"/>
      <c r="Y88" s="622"/>
      <c r="Z88" s="685" t="str">
        <f>'計算書（非表示）'!I84</f>
        <v/>
      </c>
      <c r="AA88" s="685"/>
      <c r="AB88" s="685"/>
      <c r="AC88" s="685"/>
      <c r="AD88" s="686"/>
      <c r="AE88" s="330"/>
      <c r="AF88" s="336">
        <v>79</v>
      </c>
      <c r="AG88" s="677" t="str">
        <f t="shared" si="15"/>
        <v/>
      </c>
      <c r="AH88" s="678"/>
      <c r="AI88" s="678"/>
      <c r="AJ88" s="678"/>
      <c r="AK88" s="679">
        <v>3</v>
      </c>
      <c r="AL88" s="680"/>
      <c r="AM88" s="681"/>
      <c r="AN88" s="682"/>
      <c r="AO88" s="682"/>
      <c r="AP88" s="682"/>
      <c r="AQ88" s="682"/>
      <c r="AR88" s="683"/>
      <c r="AS88" s="312"/>
      <c r="AT88" s="521"/>
      <c r="AU88" s="521"/>
      <c r="AV88" s="521"/>
      <c r="AW88" s="521"/>
      <c r="AX88" s="521"/>
      <c r="AY88" s="687"/>
      <c r="AZ88" s="687"/>
      <c r="BA88" s="521"/>
      <c r="BB88" s="622"/>
      <c r="BC88" s="685" t="str">
        <f>'計算書（非表示）'!S84</f>
        <v/>
      </c>
      <c r="BD88" s="685" t="str">
        <f t="shared" si="16"/>
        <v/>
      </c>
      <c r="BE88" s="685" t="str">
        <f t="shared" si="17"/>
        <v/>
      </c>
      <c r="BF88" s="685" t="str">
        <f t="shared" si="18"/>
        <v/>
      </c>
      <c r="BG88" s="686" t="str">
        <f t="shared" si="19"/>
        <v/>
      </c>
      <c r="CV88" s="329"/>
      <c r="CW88" s="329"/>
    </row>
    <row r="89" spans="2:101" s="124" customFormat="1" ht="23.25" customHeight="1">
      <c r="B89" s="325"/>
      <c r="C89" s="333">
        <v>80</v>
      </c>
      <c r="D89" s="677" t="str">
        <f t="shared" si="14"/>
        <v/>
      </c>
      <c r="E89" s="678"/>
      <c r="F89" s="678"/>
      <c r="G89" s="678"/>
      <c r="H89" s="679">
        <v>1</v>
      </c>
      <c r="I89" s="680"/>
      <c r="J89" s="681"/>
      <c r="K89" s="682"/>
      <c r="L89" s="682"/>
      <c r="M89" s="682"/>
      <c r="N89" s="682"/>
      <c r="O89" s="683"/>
      <c r="P89" s="312"/>
      <c r="Q89" s="521"/>
      <c r="R89" s="521"/>
      <c r="S89" s="521"/>
      <c r="T89" s="521"/>
      <c r="U89" s="521"/>
      <c r="V89" s="684"/>
      <c r="W89" s="684"/>
      <c r="X89" s="521"/>
      <c r="Y89" s="622"/>
      <c r="Z89" s="685" t="str">
        <f>'計算書（非表示）'!I85</f>
        <v/>
      </c>
      <c r="AA89" s="685"/>
      <c r="AB89" s="685"/>
      <c r="AC89" s="685"/>
      <c r="AD89" s="686"/>
      <c r="AE89" s="330"/>
      <c r="AF89" s="336">
        <v>80</v>
      </c>
      <c r="AG89" s="677" t="str">
        <f t="shared" si="15"/>
        <v/>
      </c>
      <c r="AH89" s="678"/>
      <c r="AI89" s="678"/>
      <c r="AJ89" s="678"/>
      <c r="AK89" s="679">
        <v>3</v>
      </c>
      <c r="AL89" s="680"/>
      <c r="AM89" s="681"/>
      <c r="AN89" s="682"/>
      <c r="AO89" s="682"/>
      <c r="AP89" s="682"/>
      <c r="AQ89" s="682"/>
      <c r="AR89" s="683"/>
      <c r="AS89" s="312"/>
      <c r="AT89" s="521"/>
      <c r="AU89" s="521"/>
      <c r="AV89" s="521"/>
      <c r="AW89" s="521"/>
      <c r="AX89" s="521"/>
      <c r="AY89" s="687"/>
      <c r="AZ89" s="687"/>
      <c r="BA89" s="521"/>
      <c r="BB89" s="622"/>
      <c r="BC89" s="685" t="str">
        <f>'計算書（非表示）'!S85</f>
        <v/>
      </c>
      <c r="BD89" s="685" t="str">
        <f t="shared" si="16"/>
        <v/>
      </c>
      <c r="BE89" s="685" t="str">
        <f t="shared" si="17"/>
        <v/>
      </c>
      <c r="BF89" s="685" t="str">
        <f t="shared" si="18"/>
        <v/>
      </c>
      <c r="BG89" s="686" t="str">
        <f t="shared" si="19"/>
        <v/>
      </c>
      <c r="CV89" s="329"/>
      <c r="CW89" s="329"/>
    </row>
    <row r="90" spans="2:101" s="124" customFormat="1" ht="23.25" customHeight="1">
      <c r="B90" s="325"/>
      <c r="C90" s="333">
        <v>81</v>
      </c>
      <c r="D90" s="677" t="str">
        <f t="shared" si="14"/>
        <v/>
      </c>
      <c r="E90" s="678"/>
      <c r="F90" s="678"/>
      <c r="G90" s="678"/>
      <c r="H90" s="679">
        <v>1</v>
      </c>
      <c r="I90" s="680"/>
      <c r="J90" s="681"/>
      <c r="K90" s="682"/>
      <c r="L90" s="682"/>
      <c r="M90" s="682"/>
      <c r="N90" s="682"/>
      <c r="O90" s="683"/>
      <c r="P90" s="312"/>
      <c r="Q90" s="521"/>
      <c r="R90" s="521"/>
      <c r="S90" s="521"/>
      <c r="T90" s="521"/>
      <c r="U90" s="521"/>
      <c r="V90" s="684"/>
      <c r="W90" s="684"/>
      <c r="X90" s="521"/>
      <c r="Y90" s="622"/>
      <c r="Z90" s="685" t="str">
        <f>'計算書（非表示）'!I86</f>
        <v/>
      </c>
      <c r="AA90" s="685"/>
      <c r="AB90" s="685"/>
      <c r="AC90" s="685"/>
      <c r="AD90" s="686"/>
      <c r="AE90" s="330"/>
      <c r="AF90" s="336">
        <v>81</v>
      </c>
      <c r="AG90" s="677" t="str">
        <f t="shared" si="15"/>
        <v/>
      </c>
      <c r="AH90" s="678"/>
      <c r="AI90" s="678"/>
      <c r="AJ90" s="678"/>
      <c r="AK90" s="679">
        <v>3</v>
      </c>
      <c r="AL90" s="680"/>
      <c r="AM90" s="681"/>
      <c r="AN90" s="682"/>
      <c r="AO90" s="682"/>
      <c r="AP90" s="682"/>
      <c r="AQ90" s="682"/>
      <c r="AR90" s="683"/>
      <c r="AS90" s="312"/>
      <c r="AT90" s="521"/>
      <c r="AU90" s="521"/>
      <c r="AV90" s="521"/>
      <c r="AW90" s="521"/>
      <c r="AX90" s="521"/>
      <c r="AY90" s="687"/>
      <c r="AZ90" s="687"/>
      <c r="BA90" s="521"/>
      <c r="BB90" s="622"/>
      <c r="BC90" s="685" t="str">
        <f>'計算書（非表示）'!S86</f>
        <v/>
      </c>
      <c r="BD90" s="685" t="str">
        <f t="shared" si="16"/>
        <v/>
      </c>
      <c r="BE90" s="685" t="str">
        <f t="shared" si="17"/>
        <v/>
      </c>
      <c r="BF90" s="685" t="str">
        <f t="shared" si="18"/>
        <v/>
      </c>
      <c r="BG90" s="686" t="str">
        <f t="shared" si="19"/>
        <v/>
      </c>
      <c r="CV90" s="329"/>
      <c r="CW90" s="329"/>
    </row>
    <row r="91" spans="2:101" s="124" customFormat="1" ht="23.25" customHeight="1">
      <c r="B91" s="325"/>
      <c r="C91" s="333">
        <v>82</v>
      </c>
      <c r="D91" s="677" t="str">
        <f t="shared" si="14"/>
        <v/>
      </c>
      <c r="E91" s="678"/>
      <c r="F91" s="678"/>
      <c r="G91" s="678"/>
      <c r="H91" s="679">
        <v>1</v>
      </c>
      <c r="I91" s="680"/>
      <c r="J91" s="681"/>
      <c r="K91" s="682"/>
      <c r="L91" s="682"/>
      <c r="M91" s="682"/>
      <c r="N91" s="682"/>
      <c r="O91" s="683"/>
      <c r="P91" s="312"/>
      <c r="Q91" s="521"/>
      <c r="R91" s="521"/>
      <c r="S91" s="521"/>
      <c r="T91" s="521"/>
      <c r="U91" s="521"/>
      <c r="V91" s="684"/>
      <c r="W91" s="684"/>
      <c r="X91" s="521"/>
      <c r="Y91" s="622"/>
      <c r="Z91" s="685" t="str">
        <f>'計算書（非表示）'!I87</f>
        <v/>
      </c>
      <c r="AA91" s="685"/>
      <c r="AB91" s="685"/>
      <c r="AC91" s="685"/>
      <c r="AD91" s="686"/>
      <c r="AE91" s="330"/>
      <c r="AF91" s="336">
        <v>82</v>
      </c>
      <c r="AG91" s="677" t="str">
        <f t="shared" si="15"/>
        <v/>
      </c>
      <c r="AH91" s="678"/>
      <c r="AI91" s="678"/>
      <c r="AJ91" s="678"/>
      <c r="AK91" s="679">
        <v>3</v>
      </c>
      <c r="AL91" s="680"/>
      <c r="AM91" s="681"/>
      <c r="AN91" s="682"/>
      <c r="AO91" s="682"/>
      <c r="AP91" s="682"/>
      <c r="AQ91" s="682"/>
      <c r="AR91" s="683"/>
      <c r="AS91" s="312"/>
      <c r="AT91" s="521"/>
      <c r="AU91" s="521"/>
      <c r="AV91" s="521"/>
      <c r="AW91" s="521"/>
      <c r="AX91" s="521"/>
      <c r="AY91" s="687"/>
      <c r="AZ91" s="687"/>
      <c r="BA91" s="521"/>
      <c r="BB91" s="622"/>
      <c r="BC91" s="685" t="str">
        <f>'計算書（非表示）'!S87</f>
        <v/>
      </c>
      <c r="BD91" s="685" t="str">
        <f t="shared" si="16"/>
        <v/>
      </c>
      <c r="BE91" s="685" t="str">
        <f t="shared" si="17"/>
        <v/>
      </c>
      <c r="BF91" s="685" t="str">
        <f t="shared" si="18"/>
        <v/>
      </c>
      <c r="BG91" s="686" t="str">
        <f t="shared" si="19"/>
        <v/>
      </c>
      <c r="CV91" s="329"/>
      <c r="CW91" s="329"/>
    </row>
    <row r="92" spans="2:101" s="124" customFormat="1" ht="23.25" customHeight="1">
      <c r="B92" s="325"/>
      <c r="C92" s="333">
        <v>83</v>
      </c>
      <c r="D92" s="677" t="str">
        <f t="shared" si="14"/>
        <v/>
      </c>
      <c r="E92" s="678"/>
      <c r="F92" s="678"/>
      <c r="G92" s="678"/>
      <c r="H92" s="679">
        <v>1</v>
      </c>
      <c r="I92" s="680"/>
      <c r="J92" s="681"/>
      <c r="K92" s="682"/>
      <c r="L92" s="682"/>
      <c r="M92" s="682"/>
      <c r="N92" s="682"/>
      <c r="O92" s="683"/>
      <c r="P92" s="312"/>
      <c r="Q92" s="521"/>
      <c r="R92" s="521"/>
      <c r="S92" s="521"/>
      <c r="T92" s="521"/>
      <c r="U92" s="521"/>
      <c r="V92" s="684"/>
      <c r="W92" s="684"/>
      <c r="X92" s="521"/>
      <c r="Y92" s="622"/>
      <c r="Z92" s="685" t="str">
        <f>'計算書（非表示）'!I88</f>
        <v/>
      </c>
      <c r="AA92" s="685"/>
      <c r="AB92" s="685"/>
      <c r="AC92" s="685"/>
      <c r="AD92" s="686"/>
      <c r="AE92" s="330"/>
      <c r="AF92" s="336">
        <v>83</v>
      </c>
      <c r="AG92" s="677" t="str">
        <f t="shared" si="15"/>
        <v/>
      </c>
      <c r="AH92" s="678"/>
      <c r="AI92" s="678"/>
      <c r="AJ92" s="678"/>
      <c r="AK92" s="679">
        <v>3</v>
      </c>
      <c r="AL92" s="680"/>
      <c r="AM92" s="681"/>
      <c r="AN92" s="682"/>
      <c r="AO92" s="682"/>
      <c r="AP92" s="682"/>
      <c r="AQ92" s="682"/>
      <c r="AR92" s="683"/>
      <c r="AS92" s="312"/>
      <c r="AT92" s="521"/>
      <c r="AU92" s="521"/>
      <c r="AV92" s="521"/>
      <c r="AW92" s="521"/>
      <c r="AX92" s="521"/>
      <c r="AY92" s="687"/>
      <c r="AZ92" s="687"/>
      <c r="BA92" s="521"/>
      <c r="BB92" s="622"/>
      <c r="BC92" s="685" t="str">
        <f>'計算書（非表示）'!S88</f>
        <v/>
      </c>
      <c r="BD92" s="685" t="str">
        <f t="shared" si="16"/>
        <v/>
      </c>
      <c r="BE92" s="685" t="str">
        <f t="shared" si="17"/>
        <v/>
      </c>
      <c r="BF92" s="685" t="str">
        <f t="shared" si="18"/>
        <v/>
      </c>
      <c r="BG92" s="686" t="str">
        <f t="shared" si="19"/>
        <v/>
      </c>
      <c r="CV92" s="329"/>
      <c r="CW92" s="329"/>
    </row>
    <row r="93" spans="2:101" s="124" customFormat="1" ht="23.25" customHeight="1">
      <c r="B93" s="325"/>
      <c r="C93" s="333">
        <v>84</v>
      </c>
      <c r="D93" s="677" t="str">
        <f t="shared" si="14"/>
        <v/>
      </c>
      <c r="E93" s="678"/>
      <c r="F93" s="678"/>
      <c r="G93" s="678"/>
      <c r="H93" s="679">
        <v>1</v>
      </c>
      <c r="I93" s="680"/>
      <c r="J93" s="681"/>
      <c r="K93" s="682"/>
      <c r="L93" s="682"/>
      <c r="M93" s="682"/>
      <c r="N93" s="682"/>
      <c r="O93" s="683"/>
      <c r="P93" s="312"/>
      <c r="Q93" s="521"/>
      <c r="R93" s="521"/>
      <c r="S93" s="521"/>
      <c r="T93" s="521"/>
      <c r="U93" s="521"/>
      <c r="V93" s="684"/>
      <c r="W93" s="684"/>
      <c r="X93" s="521"/>
      <c r="Y93" s="622"/>
      <c r="Z93" s="685" t="str">
        <f>'計算書（非表示）'!I89</f>
        <v/>
      </c>
      <c r="AA93" s="685"/>
      <c r="AB93" s="685"/>
      <c r="AC93" s="685"/>
      <c r="AD93" s="686"/>
      <c r="AE93" s="330"/>
      <c r="AF93" s="336">
        <v>84</v>
      </c>
      <c r="AG93" s="677" t="str">
        <f t="shared" si="15"/>
        <v/>
      </c>
      <c r="AH93" s="678"/>
      <c r="AI93" s="678"/>
      <c r="AJ93" s="678"/>
      <c r="AK93" s="679">
        <v>3</v>
      </c>
      <c r="AL93" s="680"/>
      <c r="AM93" s="681"/>
      <c r="AN93" s="682"/>
      <c r="AO93" s="682"/>
      <c r="AP93" s="682"/>
      <c r="AQ93" s="682"/>
      <c r="AR93" s="683"/>
      <c r="AS93" s="312"/>
      <c r="AT93" s="521"/>
      <c r="AU93" s="521"/>
      <c r="AV93" s="521"/>
      <c r="AW93" s="521"/>
      <c r="AX93" s="521"/>
      <c r="AY93" s="687"/>
      <c r="AZ93" s="687"/>
      <c r="BA93" s="521"/>
      <c r="BB93" s="622"/>
      <c r="BC93" s="685" t="str">
        <f>'計算書（非表示）'!S89</f>
        <v/>
      </c>
      <c r="BD93" s="685" t="str">
        <f t="shared" si="16"/>
        <v/>
      </c>
      <c r="BE93" s="685" t="str">
        <f t="shared" si="17"/>
        <v/>
      </c>
      <c r="BF93" s="685" t="str">
        <f t="shared" si="18"/>
        <v/>
      </c>
      <c r="BG93" s="686" t="str">
        <f t="shared" si="19"/>
        <v/>
      </c>
      <c r="CV93" s="329"/>
      <c r="CW93" s="329"/>
    </row>
    <row r="94" spans="2:101" s="124" customFormat="1" ht="23.25" customHeight="1">
      <c r="B94" s="325"/>
      <c r="C94" s="333">
        <v>85</v>
      </c>
      <c r="D94" s="677" t="str">
        <f t="shared" si="14"/>
        <v/>
      </c>
      <c r="E94" s="678"/>
      <c r="F94" s="678"/>
      <c r="G94" s="678"/>
      <c r="H94" s="679">
        <v>1</v>
      </c>
      <c r="I94" s="680"/>
      <c r="J94" s="681"/>
      <c r="K94" s="682"/>
      <c r="L94" s="682"/>
      <c r="M94" s="682"/>
      <c r="N94" s="682"/>
      <c r="O94" s="683"/>
      <c r="P94" s="312"/>
      <c r="Q94" s="521"/>
      <c r="R94" s="521"/>
      <c r="S94" s="521"/>
      <c r="T94" s="521"/>
      <c r="U94" s="521"/>
      <c r="V94" s="684"/>
      <c r="W94" s="684"/>
      <c r="X94" s="521"/>
      <c r="Y94" s="622"/>
      <c r="Z94" s="685" t="str">
        <f>'計算書（非表示）'!I90</f>
        <v/>
      </c>
      <c r="AA94" s="685"/>
      <c r="AB94" s="685"/>
      <c r="AC94" s="685"/>
      <c r="AD94" s="686"/>
      <c r="AE94" s="330"/>
      <c r="AF94" s="336">
        <v>85</v>
      </c>
      <c r="AG94" s="677" t="str">
        <f t="shared" si="15"/>
        <v/>
      </c>
      <c r="AH94" s="678"/>
      <c r="AI94" s="678"/>
      <c r="AJ94" s="678"/>
      <c r="AK94" s="679">
        <v>3</v>
      </c>
      <c r="AL94" s="680"/>
      <c r="AM94" s="681"/>
      <c r="AN94" s="682"/>
      <c r="AO94" s="682"/>
      <c r="AP94" s="682"/>
      <c r="AQ94" s="682"/>
      <c r="AR94" s="683"/>
      <c r="AS94" s="312"/>
      <c r="AT94" s="521"/>
      <c r="AU94" s="521"/>
      <c r="AV94" s="521"/>
      <c r="AW94" s="521"/>
      <c r="AX94" s="521"/>
      <c r="AY94" s="687"/>
      <c r="AZ94" s="687"/>
      <c r="BA94" s="521"/>
      <c r="BB94" s="622"/>
      <c r="BC94" s="685" t="str">
        <f>'計算書（非表示）'!S90</f>
        <v/>
      </c>
      <c r="BD94" s="685" t="str">
        <f t="shared" si="16"/>
        <v/>
      </c>
      <c r="BE94" s="685" t="str">
        <f t="shared" si="17"/>
        <v/>
      </c>
      <c r="BF94" s="685" t="str">
        <f t="shared" si="18"/>
        <v/>
      </c>
      <c r="BG94" s="686" t="str">
        <f t="shared" si="19"/>
        <v/>
      </c>
      <c r="CV94" s="329"/>
      <c r="CW94" s="329"/>
    </row>
    <row r="95" spans="2:101" s="124" customFormat="1" ht="23.25" customHeight="1">
      <c r="B95" s="325"/>
      <c r="C95" s="333">
        <v>86</v>
      </c>
      <c r="D95" s="677" t="str">
        <f t="shared" si="14"/>
        <v/>
      </c>
      <c r="E95" s="678"/>
      <c r="F95" s="678"/>
      <c r="G95" s="678"/>
      <c r="H95" s="679">
        <v>1</v>
      </c>
      <c r="I95" s="680"/>
      <c r="J95" s="681"/>
      <c r="K95" s="682"/>
      <c r="L95" s="682"/>
      <c r="M95" s="682"/>
      <c r="N95" s="682"/>
      <c r="O95" s="683"/>
      <c r="P95" s="312"/>
      <c r="Q95" s="521"/>
      <c r="R95" s="521"/>
      <c r="S95" s="521"/>
      <c r="T95" s="521"/>
      <c r="U95" s="521"/>
      <c r="V95" s="684"/>
      <c r="W95" s="684"/>
      <c r="X95" s="521"/>
      <c r="Y95" s="622"/>
      <c r="Z95" s="685" t="str">
        <f>'計算書（非表示）'!I91</f>
        <v/>
      </c>
      <c r="AA95" s="685"/>
      <c r="AB95" s="685"/>
      <c r="AC95" s="685"/>
      <c r="AD95" s="686"/>
      <c r="AE95" s="330"/>
      <c r="AF95" s="336">
        <v>86</v>
      </c>
      <c r="AG95" s="677" t="str">
        <f t="shared" si="15"/>
        <v/>
      </c>
      <c r="AH95" s="678"/>
      <c r="AI95" s="678"/>
      <c r="AJ95" s="678"/>
      <c r="AK95" s="679">
        <v>3</v>
      </c>
      <c r="AL95" s="680"/>
      <c r="AM95" s="681"/>
      <c r="AN95" s="682"/>
      <c r="AO95" s="682"/>
      <c r="AP95" s="682"/>
      <c r="AQ95" s="682"/>
      <c r="AR95" s="683"/>
      <c r="AS95" s="312"/>
      <c r="AT95" s="521"/>
      <c r="AU95" s="521"/>
      <c r="AV95" s="521"/>
      <c r="AW95" s="521"/>
      <c r="AX95" s="521"/>
      <c r="AY95" s="687"/>
      <c r="AZ95" s="687"/>
      <c r="BA95" s="521"/>
      <c r="BB95" s="622"/>
      <c r="BC95" s="685" t="str">
        <f>'計算書（非表示）'!S91</f>
        <v/>
      </c>
      <c r="BD95" s="685" t="str">
        <f t="shared" si="16"/>
        <v/>
      </c>
      <c r="BE95" s="685" t="str">
        <f t="shared" si="17"/>
        <v/>
      </c>
      <c r="BF95" s="685" t="str">
        <f t="shared" si="18"/>
        <v/>
      </c>
      <c r="BG95" s="686" t="str">
        <f t="shared" si="19"/>
        <v/>
      </c>
      <c r="CV95" s="329"/>
      <c r="CW95" s="329"/>
    </row>
    <row r="96" spans="2:101" s="124" customFormat="1" ht="23.25" customHeight="1">
      <c r="B96" s="325"/>
      <c r="C96" s="333">
        <v>87</v>
      </c>
      <c r="D96" s="677" t="str">
        <f t="shared" si="14"/>
        <v/>
      </c>
      <c r="E96" s="678"/>
      <c r="F96" s="678"/>
      <c r="G96" s="678"/>
      <c r="H96" s="679">
        <v>1</v>
      </c>
      <c r="I96" s="680"/>
      <c r="J96" s="681"/>
      <c r="K96" s="682"/>
      <c r="L96" s="682"/>
      <c r="M96" s="682"/>
      <c r="N96" s="682"/>
      <c r="O96" s="683"/>
      <c r="P96" s="312"/>
      <c r="Q96" s="521"/>
      <c r="R96" s="521"/>
      <c r="S96" s="521"/>
      <c r="T96" s="521"/>
      <c r="U96" s="521"/>
      <c r="V96" s="684"/>
      <c r="W96" s="684"/>
      <c r="X96" s="521"/>
      <c r="Y96" s="622"/>
      <c r="Z96" s="685" t="str">
        <f>'計算書（非表示）'!I92</f>
        <v/>
      </c>
      <c r="AA96" s="685"/>
      <c r="AB96" s="685"/>
      <c r="AC96" s="685"/>
      <c r="AD96" s="686"/>
      <c r="AE96" s="330"/>
      <c r="AF96" s="336">
        <v>87</v>
      </c>
      <c r="AG96" s="677" t="str">
        <f t="shared" si="15"/>
        <v/>
      </c>
      <c r="AH96" s="678"/>
      <c r="AI96" s="678"/>
      <c r="AJ96" s="678"/>
      <c r="AK96" s="679">
        <v>3</v>
      </c>
      <c r="AL96" s="680"/>
      <c r="AM96" s="681"/>
      <c r="AN96" s="682"/>
      <c r="AO96" s="682"/>
      <c r="AP96" s="682"/>
      <c r="AQ96" s="682"/>
      <c r="AR96" s="683"/>
      <c r="AS96" s="312"/>
      <c r="AT96" s="521"/>
      <c r="AU96" s="521"/>
      <c r="AV96" s="521"/>
      <c r="AW96" s="521"/>
      <c r="AX96" s="521"/>
      <c r="AY96" s="687"/>
      <c r="AZ96" s="687"/>
      <c r="BA96" s="521"/>
      <c r="BB96" s="622"/>
      <c r="BC96" s="685" t="str">
        <f>'計算書（非表示）'!S92</f>
        <v/>
      </c>
      <c r="BD96" s="685" t="str">
        <f t="shared" si="16"/>
        <v/>
      </c>
      <c r="BE96" s="685" t="str">
        <f t="shared" si="17"/>
        <v/>
      </c>
      <c r="BF96" s="685" t="str">
        <f t="shared" si="18"/>
        <v/>
      </c>
      <c r="BG96" s="686" t="str">
        <f t="shared" si="19"/>
        <v/>
      </c>
      <c r="CV96" s="329"/>
      <c r="CW96" s="329"/>
    </row>
    <row r="97" spans="2:101" s="124" customFormat="1" ht="23.25" customHeight="1">
      <c r="B97" s="325"/>
      <c r="C97" s="333">
        <v>88</v>
      </c>
      <c r="D97" s="677" t="str">
        <f t="shared" si="14"/>
        <v/>
      </c>
      <c r="E97" s="678"/>
      <c r="F97" s="678"/>
      <c r="G97" s="678"/>
      <c r="H97" s="679">
        <v>1</v>
      </c>
      <c r="I97" s="680"/>
      <c r="J97" s="681"/>
      <c r="K97" s="682"/>
      <c r="L97" s="682"/>
      <c r="M97" s="682"/>
      <c r="N97" s="682"/>
      <c r="O97" s="683"/>
      <c r="P97" s="312"/>
      <c r="Q97" s="521"/>
      <c r="R97" s="521"/>
      <c r="S97" s="521"/>
      <c r="T97" s="521"/>
      <c r="U97" s="521"/>
      <c r="V97" s="684"/>
      <c r="W97" s="684"/>
      <c r="X97" s="521"/>
      <c r="Y97" s="622"/>
      <c r="Z97" s="685" t="str">
        <f>'計算書（非表示）'!I93</f>
        <v/>
      </c>
      <c r="AA97" s="685"/>
      <c r="AB97" s="685"/>
      <c r="AC97" s="685"/>
      <c r="AD97" s="686"/>
      <c r="AE97" s="330"/>
      <c r="AF97" s="336">
        <v>88</v>
      </c>
      <c r="AG97" s="677" t="str">
        <f t="shared" si="15"/>
        <v/>
      </c>
      <c r="AH97" s="678"/>
      <c r="AI97" s="678"/>
      <c r="AJ97" s="678"/>
      <c r="AK97" s="679">
        <v>3</v>
      </c>
      <c r="AL97" s="680"/>
      <c r="AM97" s="681"/>
      <c r="AN97" s="682"/>
      <c r="AO97" s="682"/>
      <c r="AP97" s="682"/>
      <c r="AQ97" s="682"/>
      <c r="AR97" s="683"/>
      <c r="AS97" s="312"/>
      <c r="AT97" s="521"/>
      <c r="AU97" s="521"/>
      <c r="AV97" s="521"/>
      <c r="AW97" s="521"/>
      <c r="AX97" s="521"/>
      <c r="AY97" s="687"/>
      <c r="AZ97" s="687"/>
      <c r="BA97" s="521"/>
      <c r="BB97" s="622"/>
      <c r="BC97" s="685" t="str">
        <f>'計算書（非表示）'!S93</f>
        <v/>
      </c>
      <c r="BD97" s="685" t="str">
        <f t="shared" si="16"/>
        <v/>
      </c>
      <c r="BE97" s="685" t="str">
        <f t="shared" si="17"/>
        <v/>
      </c>
      <c r="BF97" s="685" t="str">
        <f t="shared" si="18"/>
        <v/>
      </c>
      <c r="BG97" s="686" t="str">
        <f t="shared" si="19"/>
        <v/>
      </c>
      <c r="CV97" s="329"/>
      <c r="CW97" s="329"/>
    </row>
    <row r="98" spans="2:101" s="124" customFormat="1" ht="23.25" customHeight="1">
      <c r="B98" s="325"/>
      <c r="C98" s="333">
        <v>89</v>
      </c>
      <c r="D98" s="677" t="str">
        <f t="shared" si="14"/>
        <v/>
      </c>
      <c r="E98" s="678"/>
      <c r="F98" s="678"/>
      <c r="G98" s="678"/>
      <c r="H98" s="679">
        <v>1</v>
      </c>
      <c r="I98" s="680"/>
      <c r="J98" s="681"/>
      <c r="K98" s="682"/>
      <c r="L98" s="682"/>
      <c r="M98" s="682"/>
      <c r="N98" s="682"/>
      <c r="O98" s="683"/>
      <c r="P98" s="312"/>
      <c r="Q98" s="521"/>
      <c r="R98" s="521"/>
      <c r="S98" s="521"/>
      <c r="T98" s="521"/>
      <c r="U98" s="521"/>
      <c r="V98" s="684"/>
      <c r="W98" s="684"/>
      <c r="X98" s="521"/>
      <c r="Y98" s="622"/>
      <c r="Z98" s="685" t="str">
        <f>'計算書（非表示）'!I94</f>
        <v/>
      </c>
      <c r="AA98" s="685"/>
      <c r="AB98" s="685"/>
      <c r="AC98" s="685"/>
      <c r="AD98" s="686"/>
      <c r="AE98" s="330"/>
      <c r="AF98" s="336">
        <v>89</v>
      </c>
      <c r="AG98" s="677" t="str">
        <f t="shared" si="15"/>
        <v/>
      </c>
      <c r="AH98" s="678"/>
      <c r="AI98" s="678"/>
      <c r="AJ98" s="678"/>
      <c r="AK98" s="679">
        <v>3</v>
      </c>
      <c r="AL98" s="680"/>
      <c r="AM98" s="681"/>
      <c r="AN98" s="682"/>
      <c r="AO98" s="682"/>
      <c r="AP98" s="682"/>
      <c r="AQ98" s="682"/>
      <c r="AR98" s="683"/>
      <c r="AS98" s="312"/>
      <c r="AT98" s="521"/>
      <c r="AU98" s="521"/>
      <c r="AV98" s="521"/>
      <c r="AW98" s="521"/>
      <c r="AX98" s="521"/>
      <c r="AY98" s="687"/>
      <c r="AZ98" s="687"/>
      <c r="BA98" s="521"/>
      <c r="BB98" s="622"/>
      <c r="BC98" s="685" t="str">
        <f>'計算書（非表示）'!S94</f>
        <v/>
      </c>
      <c r="BD98" s="685" t="str">
        <f t="shared" si="16"/>
        <v/>
      </c>
      <c r="BE98" s="685" t="str">
        <f t="shared" si="17"/>
        <v/>
      </c>
      <c r="BF98" s="685" t="str">
        <f t="shared" si="18"/>
        <v/>
      </c>
      <c r="BG98" s="686" t="str">
        <f t="shared" si="19"/>
        <v/>
      </c>
      <c r="CV98" s="329"/>
      <c r="CW98" s="329"/>
    </row>
    <row r="99" spans="2:101" s="124" customFormat="1" ht="23.25" customHeight="1">
      <c r="B99" s="325"/>
      <c r="C99" s="333">
        <v>90</v>
      </c>
      <c r="D99" s="677" t="str">
        <f t="shared" si="14"/>
        <v/>
      </c>
      <c r="E99" s="678"/>
      <c r="F99" s="678"/>
      <c r="G99" s="678"/>
      <c r="H99" s="679">
        <v>1</v>
      </c>
      <c r="I99" s="680"/>
      <c r="J99" s="681"/>
      <c r="K99" s="682"/>
      <c r="L99" s="682"/>
      <c r="M99" s="682"/>
      <c r="N99" s="682"/>
      <c r="O99" s="683"/>
      <c r="P99" s="312"/>
      <c r="Q99" s="521"/>
      <c r="R99" s="521"/>
      <c r="S99" s="521"/>
      <c r="T99" s="521"/>
      <c r="U99" s="521"/>
      <c r="V99" s="684"/>
      <c r="W99" s="684"/>
      <c r="X99" s="521"/>
      <c r="Y99" s="622"/>
      <c r="Z99" s="685" t="str">
        <f>'計算書（非表示）'!I95</f>
        <v/>
      </c>
      <c r="AA99" s="685"/>
      <c r="AB99" s="685"/>
      <c r="AC99" s="685"/>
      <c r="AD99" s="686"/>
      <c r="AE99" s="330"/>
      <c r="AF99" s="336">
        <v>90</v>
      </c>
      <c r="AG99" s="677" t="str">
        <f t="shared" si="15"/>
        <v/>
      </c>
      <c r="AH99" s="678"/>
      <c r="AI99" s="678"/>
      <c r="AJ99" s="678"/>
      <c r="AK99" s="679">
        <v>3</v>
      </c>
      <c r="AL99" s="680"/>
      <c r="AM99" s="681"/>
      <c r="AN99" s="682"/>
      <c r="AO99" s="682"/>
      <c r="AP99" s="682"/>
      <c r="AQ99" s="682"/>
      <c r="AR99" s="683"/>
      <c r="AS99" s="312"/>
      <c r="AT99" s="521"/>
      <c r="AU99" s="521"/>
      <c r="AV99" s="521"/>
      <c r="AW99" s="521"/>
      <c r="AX99" s="521"/>
      <c r="AY99" s="687"/>
      <c r="AZ99" s="687"/>
      <c r="BA99" s="521"/>
      <c r="BB99" s="622"/>
      <c r="BC99" s="685" t="str">
        <f>'計算書（非表示）'!S95</f>
        <v/>
      </c>
      <c r="BD99" s="685" t="str">
        <f t="shared" si="16"/>
        <v/>
      </c>
      <c r="BE99" s="685" t="str">
        <f t="shared" si="17"/>
        <v/>
      </c>
      <c r="BF99" s="685" t="str">
        <f t="shared" si="18"/>
        <v/>
      </c>
      <c r="BG99" s="686" t="str">
        <f t="shared" si="19"/>
        <v/>
      </c>
      <c r="CV99" s="329"/>
      <c r="CW99" s="329"/>
    </row>
    <row r="100" spans="2:101" s="124" customFormat="1" ht="23.25" customHeight="1">
      <c r="B100" s="325"/>
      <c r="C100" s="333">
        <v>91</v>
      </c>
      <c r="D100" s="677" t="str">
        <f t="shared" si="14"/>
        <v/>
      </c>
      <c r="E100" s="678"/>
      <c r="F100" s="678"/>
      <c r="G100" s="678"/>
      <c r="H100" s="679">
        <v>1</v>
      </c>
      <c r="I100" s="680"/>
      <c r="J100" s="681"/>
      <c r="K100" s="682"/>
      <c r="L100" s="682"/>
      <c r="M100" s="682"/>
      <c r="N100" s="682"/>
      <c r="O100" s="683"/>
      <c r="P100" s="312"/>
      <c r="Q100" s="521"/>
      <c r="R100" s="521"/>
      <c r="S100" s="521"/>
      <c r="T100" s="521"/>
      <c r="U100" s="521"/>
      <c r="V100" s="684"/>
      <c r="W100" s="684"/>
      <c r="X100" s="521"/>
      <c r="Y100" s="622"/>
      <c r="Z100" s="685" t="str">
        <f>'計算書（非表示）'!I96</f>
        <v/>
      </c>
      <c r="AA100" s="685"/>
      <c r="AB100" s="685"/>
      <c r="AC100" s="685"/>
      <c r="AD100" s="686"/>
      <c r="AE100" s="330"/>
      <c r="AF100" s="336">
        <v>91</v>
      </c>
      <c r="AG100" s="677" t="str">
        <f t="shared" si="15"/>
        <v/>
      </c>
      <c r="AH100" s="678"/>
      <c r="AI100" s="678"/>
      <c r="AJ100" s="678"/>
      <c r="AK100" s="679">
        <v>3</v>
      </c>
      <c r="AL100" s="680"/>
      <c r="AM100" s="681"/>
      <c r="AN100" s="682"/>
      <c r="AO100" s="682"/>
      <c r="AP100" s="682"/>
      <c r="AQ100" s="682"/>
      <c r="AR100" s="683"/>
      <c r="AS100" s="312"/>
      <c r="AT100" s="521"/>
      <c r="AU100" s="521"/>
      <c r="AV100" s="521"/>
      <c r="AW100" s="521"/>
      <c r="AX100" s="521"/>
      <c r="AY100" s="687"/>
      <c r="AZ100" s="687"/>
      <c r="BA100" s="521"/>
      <c r="BB100" s="622"/>
      <c r="BC100" s="685" t="str">
        <f>'計算書（非表示）'!S96</f>
        <v/>
      </c>
      <c r="BD100" s="685" t="str">
        <f t="shared" si="16"/>
        <v/>
      </c>
      <c r="BE100" s="685" t="str">
        <f t="shared" si="17"/>
        <v/>
      </c>
      <c r="BF100" s="685" t="str">
        <f t="shared" si="18"/>
        <v/>
      </c>
      <c r="BG100" s="686" t="str">
        <f t="shared" si="19"/>
        <v/>
      </c>
      <c r="CV100" s="329"/>
      <c r="CW100" s="329"/>
    </row>
    <row r="101" spans="2:101" s="124" customFormat="1" ht="23.25" customHeight="1">
      <c r="B101" s="325"/>
      <c r="C101" s="333">
        <v>92</v>
      </c>
      <c r="D101" s="677" t="str">
        <f t="shared" si="14"/>
        <v/>
      </c>
      <c r="E101" s="678"/>
      <c r="F101" s="678"/>
      <c r="G101" s="678"/>
      <c r="H101" s="679">
        <v>1</v>
      </c>
      <c r="I101" s="680"/>
      <c r="J101" s="681"/>
      <c r="K101" s="682"/>
      <c r="L101" s="682"/>
      <c r="M101" s="682"/>
      <c r="N101" s="682"/>
      <c r="O101" s="683"/>
      <c r="P101" s="312"/>
      <c r="Q101" s="521"/>
      <c r="R101" s="521"/>
      <c r="S101" s="521"/>
      <c r="T101" s="521"/>
      <c r="U101" s="521"/>
      <c r="V101" s="684"/>
      <c r="W101" s="684"/>
      <c r="X101" s="521"/>
      <c r="Y101" s="622"/>
      <c r="Z101" s="685" t="str">
        <f>'計算書（非表示）'!I97</f>
        <v/>
      </c>
      <c r="AA101" s="685"/>
      <c r="AB101" s="685"/>
      <c r="AC101" s="685"/>
      <c r="AD101" s="686"/>
      <c r="AE101" s="330"/>
      <c r="AF101" s="336">
        <v>92</v>
      </c>
      <c r="AG101" s="677" t="str">
        <f t="shared" si="15"/>
        <v/>
      </c>
      <c r="AH101" s="678"/>
      <c r="AI101" s="678"/>
      <c r="AJ101" s="678"/>
      <c r="AK101" s="679">
        <v>3</v>
      </c>
      <c r="AL101" s="680"/>
      <c r="AM101" s="681"/>
      <c r="AN101" s="682"/>
      <c r="AO101" s="682"/>
      <c r="AP101" s="682"/>
      <c r="AQ101" s="682"/>
      <c r="AR101" s="683"/>
      <c r="AS101" s="312"/>
      <c r="AT101" s="521"/>
      <c r="AU101" s="521"/>
      <c r="AV101" s="521"/>
      <c r="AW101" s="521"/>
      <c r="AX101" s="521"/>
      <c r="AY101" s="687"/>
      <c r="AZ101" s="687"/>
      <c r="BA101" s="521"/>
      <c r="BB101" s="622"/>
      <c r="BC101" s="685" t="str">
        <f>'計算書（非表示）'!S97</f>
        <v/>
      </c>
      <c r="BD101" s="685" t="str">
        <f t="shared" si="16"/>
        <v/>
      </c>
      <c r="BE101" s="685" t="str">
        <f t="shared" si="17"/>
        <v/>
      </c>
      <c r="BF101" s="685" t="str">
        <f t="shared" si="18"/>
        <v/>
      </c>
      <c r="BG101" s="686" t="str">
        <f t="shared" si="19"/>
        <v/>
      </c>
      <c r="CV101" s="329"/>
      <c r="CW101" s="329"/>
    </row>
    <row r="102" spans="2:101" s="124" customFormat="1" ht="23.25" customHeight="1">
      <c r="B102" s="325"/>
      <c r="C102" s="333">
        <v>93</v>
      </c>
      <c r="D102" s="677" t="str">
        <f t="shared" si="14"/>
        <v/>
      </c>
      <c r="E102" s="678"/>
      <c r="F102" s="678"/>
      <c r="G102" s="678"/>
      <c r="H102" s="679">
        <v>1</v>
      </c>
      <c r="I102" s="680"/>
      <c r="J102" s="681"/>
      <c r="K102" s="682"/>
      <c r="L102" s="682"/>
      <c r="M102" s="682"/>
      <c r="N102" s="682"/>
      <c r="O102" s="683"/>
      <c r="P102" s="312"/>
      <c r="Q102" s="521"/>
      <c r="R102" s="521"/>
      <c r="S102" s="521"/>
      <c r="T102" s="521"/>
      <c r="U102" s="521"/>
      <c r="V102" s="684"/>
      <c r="W102" s="684"/>
      <c r="X102" s="521"/>
      <c r="Y102" s="622"/>
      <c r="Z102" s="685" t="str">
        <f>'計算書（非表示）'!I98</f>
        <v/>
      </c>
      <c r="AA102" s="685"/>
      <c r="AB102" s="685"/>
      <c r="AC102" s="685"/>
      <c r="AD102" s="686"/>
      <c r="AE102" s="330"/>
      <c r="AF102" s="336">
        <v>93</v>
      </c>
      <c r="AG102" s="677" t="str">
        <f t="shared" si="15"/>
        <v/>
      </c>
      <c r="AH102" s="678"/>
      <c r="AI102" s="678"/>
      <c r="AJ102" s="678"/>
      <c r="AK102" s="679">
        <v>3</v>
      </c>
      <c r="AL102" s="680"/>
      <c r="AM102" s="681"/>
      <c r="AN102" s="682"/>
      <c r="AO102" s="682"/>
      <c r="AP102" s="682"/>
      <c r="AQ102" s="682"/>
      <c r="AR102" s="683"/>
      <c r="AS102" s="312"/>
      <c r="AT102" s="521"/>
      <c r="AU102" s="521"/>
      <c r="AV102" s="521"/>
      <c r="AW102" s="521"/>
      <c r="AX102" s="521"/>
      <c r="AY102" s="687"/>
      <c r="AZ102" s="687"/>
      <c r="BA102" s="521"/>
      <c r="BB102" s="622"/>
      <c r="BC102" s="685" t="str">
        <f>'計算書（非表示）'!S98</f>
        <v/>
      </c>
      <c r="BD102" s="685" t="str">
        <f t="shared" si="16"/>
        <v/>
      </c>
      <c r="BE102" s="685" t="str">
        <f t="shared" si="17"/>
        <v/>
      </c>
      <c r="BF102" s="685" t="str">
        <f t="shared" si="18"/>
        <v/>
      </c>
      <c r="BG102" s="686" t="str">
        <f t="shared" si="19"/>
        <v/>
      </c>
      <c r="CV102" s="329"/>
      <c r="CW102" s="329"/>
    </row>
    <row r="103" spans="2:101" s="124" customFormat="1" ht="23.25" customHeight="1">
      <c r="B103" s="325"/>
      <c r="C103" s="333">
        <v>94</v>
      </c>
      <c r="D103" s="677" t="str">
        <f t="shared" si="14"/>
        <v/>
      </c>
      <c r="E103" s="678"/>
      <c r="F103" s="678"/>
      <c r="G103" s="678"/>
      <c r="H103" s="679">
        <v>1</v>
      </c>
      <c r="I103" s="680"/>
      <c r="J103" s="681"/>
      <c r="K103" s="682"/>
      <c r="L103" s="682"/>
      <c r="M103" s="682"/>
      <c r="N103" s="682"/>
      <c r="O103" s="683"/>
      <c r="P103" s="312"/>
      <c r="Q103" s="521"/>
      <c r="R103" s="521"/>
      <c r="S103" s="521"/>
      <c r="T103" s="521"/>
      <c r="U103" s="521"/>
      <c r="V103" s="684"/>
      <c r="W103" s="684"/>
      <c r="X103" s="521"/>
      <c r="Y103" s="622"/>
      <c r="Z103" s="685" t="str">
        <f>'計算書（非表示）'!I99</f>
        <v/>
      </c>
      <c r="AA103" s="685"/>
      <c r="AB103" s="685"/>
      <c r="AC103" s="685"/>
      <c r="AD103" s="686"/>
      <c r="AE103" s="330"/>
      <c r="AF103" s="336">
        <v>94</v>
      </c>
      <c r="AG103" s="677" t="str">
        <f t="shared" si="15"/>
        <v/>
      </c>
      <c r="AH103" s="678"/>
      <c r="AI103" s="678"/>
      <c r="AJ103" s="678"/>
      <c r="AK103" s="679">
        <v>3</v>
      </c>
      <c r="AL103" s="680"/>
      <c r="AM103" s="681"/>
      <c r="AN103" s="682"/>
      <c r="AO103" s="682"/>
      <c r="AP103" s="682"/>
      <c r="AQ103" s="682"/>
      <c r="AR103" s="683"/>
      <c r="AS103" s="312"/>
      <c r="AT103" s="521"/>
      <c r="AU103" s="521"/>
      <c r="AV103" s="521"/>
      <c r="AW103" s="521"/>
      <c r="AX103" s="521"/>
      <c r="AY103" s="687"/>
      <c r="AZ103" s="687"/>
      <c r="BA103" s="521"/>
      <c r="BB103" s="622"/>
      <c r="BC103" s="685" t="str">
        <f>'計算書（非表示）'!S99</f>
        <v/>
      </c>
      <c r="BD103" s="685" t="str">
        <f t="shared" si="16"/>
        <v/>
      </c>
      <c r="BE103" s="685" t="str">
        <f t="shared" si="17"/>
        <v/>
      </c>
      <c r="BF103" s="685" t="str">
        <f t="shared" si="18"/>
        <v/>
      </c>
      <c r="BG103" s="686" t="str">
        <f t="shared" si="19"/>
        <v/>
      </c>
      <c r="CV103" s="329"/>
      <c r="CW103" s="329"/>
    </row>
    <row r="104" spans="2:101" s="124" customFormat="1" ht="23.25" customHeight="1">
      <c r="B104" s="325"/>
      <c r="C104" s="333">
        <v>95</v>
      </c>
      <c r="D104" s="677" t="str">
        <f t="shared" si="14"/>
        <v/>
      </c>
      <c r="E104" s="678"/>
      <c r="F104" s="678"/>
      <c r="G104" s="678"/>
      <c r="H104" s="679">
        <v>1</v>
      </c>
      <c r="I104" s="680"/>
      <c r="J104" s="681"/>
      <c r="K104" s="682"/>
      <c r="L104" s="682"/>
      <c r="M104" s="682"/>
      <c r="N104" s="682"/>
      <c r="O104" s="683"/>
      <c r="P104" s="312"/>
      <c r="Q104" s="521"/>
      <c r="R104" s="521"/>
      <c r="S104" s="521"/>
      <c r="T104" s="521"/>
      <c r="U104" s="521"/>
      <c r="V104" s="684"/>
      <c r="W104" s="684"/>
      <c r="X104" s="521"/>
      <c r="Y104" s="622"/>
      <c r="Z104" s="685" t="str">
        <f>'計算書（非表示）'!I100</f>
        <v/>
      </c>
      <c r="AA104" s="685"/>
      <c r="AB104" s="685"/>
      <c r="AC104" s="685"/>
      <c r="AD104" s="686"/>
      <c r="AF104" s="336">
        <v>95</v>
      </c>
      <c r="AG104" s="677" t="str">
        <f t="shared" si="15"/>
        <v/>
      </c>
      <c r="AH104" s="678"/>
      <c r="AI104" s="678"/>
      <c r="AJ104" s="678"/>
      <c r="AK104" s="679">
        <v>3</v>
      </c>
      <c r="AL104" s="680"/>
      <c r="AM104" s="681"/>
      <c r="AN104" s="682"/>
      <c r="AO104" s="682"/>
      <c r="AP104" s="682"/>
      <c r="AQ104" s="682"/>
      <c r="AR104" s="683"/>
      <c r="AS104" s="312"/>
      <c r="AT104" s="521"/>
      <c r="AU104" s="521"/>
      <c r="AV104" s="521"/>
      <c r="AW104" s="521"/>
      <c r="AX104" s="521"/>
      <c r="AY104" s="687"/>
      <c r="AZ104" s="687"/>
      <c r="BA104" s="521"/>
      <c r="BB104" s="622"/>
      <c r="BC104" s="685" t="str">
        <f>'計算書（非表示）'!S100</f>
        <v/>
      </c>
      <c r="BD104" s="685" t="str">
        <f t="shared" si="16"/>
        <v/>
      </c>
      <c r="BE104" s="685" t="str">
        <f t="shared" si="17"/>
        <v/>
      </c>
      <c r="BF104" s="685" t="str">
        <f t="shared" si="18"/>
        <v/>
      </c>
      <c r="BG104" s="686" t="str">
        <f t="shared" si="19"/>
        <v/>
      </c>
      <c r="CV104" s="329"/>
      <c r="CW104" s="329"/>
    </row>
    <row r="105" spans="2:101" s="124" customFormat="1" ht="23.25" customHeight="1">
      <c r="B105" s="325"/>
      <c r="C105" s="333">
        <v>96</v>
      </c>
      <c r="D105" s="677" t="str">
        <f t="shared" si="14"/>
        <v/>
      </c>
      <c r="E105" s="678"/>
      <c r="F105" s="678"/>
      <c r="G105" s="678"/>
      <c r="H105" s="679">
        <v>1</v>
      </c>
      <c r="I105" s="680"/>
      <c r="J105" s="681"/>
      <c r="K105" s="682"/>
      <c r="L105" s="682"/>
      <c r="M105" s="682"/>
      <c r="N105" s="682"/>
      <c r="O105" s="683"/>
      <c r="P105" s="312"/>
      <c r="Q105" s="521"/>
      <c r="R105" s="521"/>
      <c r="S105" s="521"/>
      <c r="T105" s="521"/>
      <c r="U105" s="521"/>
      <c r="V105" s="684"/>
      <c r="W105" s="684"/>
      <c r="X105" s="521"/>
      <c r="Y105" s="622"/>
      <c r="Z105" s="685" t="str">
        <f>'計算書（非表示）'!I101</f>
        <v/>
      </c>
      <c r="AA105" s="685"/>
      <c r="AB105" s="685"/>
      <c r="AC105" s="685"/>
      <c r="AD105" s="686"/>
      <c r="AF105" s="336">
        <v>96</v>
      </c>
      <c r="AG105" s="677" t="str">
        <f t="shared" si="15"/>
        <v/>
      </c>
      <c r="AH105" s="678"/>
      <c r="AI105" s="678"/>
      <c r="AJ105" s="678"/>
      <c r="AK105" s="679">
        <v>3</v>
      </c>
      <c r="AL105" s="680"/>
      <c r="AM105" s="681"/>
      <c r="AN105" s="682"/>
      <c r="AO105" s="682"/>
      <c r="AP105" s="682"/>
      <c r="AQ105" s="682"/>
      <c r="AR105" s="683"/>
      <c r="AS105" s="312"/>
      <c r="AT105" s="521"/>
      <c r="AU105" s="521"/>
      <c r="AV105" s="521"/>
      <c r="AW105" s="521"/>
      <c r="AX105" s="521"/>
      <c r="AY105" s="687"/>
      <c r="AZ105" s="687"/>
      <c r="BA105" s="521"/>
      <c r="BB105" s="622"/>
      <c r="BC105" s="685" t="str">
        <f>'計算書（非表示）'!S101</f>
        <v/>
      </c>
      <c r="BD105" s="685" t="str">
        <f t="shared" si="16"/>
        <v/>
      </c>
      <c r="BE105" s="685" t="str">
        <f t="shared" si="17"/>
        <v/>
      </c>
      <c r="BF105" s="685" t="str">
        <f t="shared" si="18"/>
        <v/>
      </c>
      <c r="BG105" s="686" t="str">
        <f t="shared" si="19"/>
        <v/>
      </c>
      <c r="CV105" s="329"/>
      <c r="CW105" s="329"/>
    </row>
    <row r="106" spans="2:101" s="124" customFormat="1" ht="23.25" customHeight="1">
      <c r="B106" s="325"/>
      <c r="C106" s="333">
        <v>97</v>
      </c>
      <c r="D106" s="677" t="str">
        <f t="shared" si="14"/>
        <v/>
      </c>
      <c r="E106" s="678"/>
      <c r="F106" s="678"/>
      <c r="G106" s="678"/>
      <c r="H106" s="679">
        <v>1</v>
      </c>
      <c r="I106" s="680"/>
      <c r="J106" s="681"/>
      <c r="K106" s="682"/>
      <c r="L106" s="682"/>
      <c r="M106" s="682"/>
      <c r="N106" s="682"/>
      <c r="O106" s="683"/>
      <c r="P106" s="312"/>
      <c r="Q106" s="521"/>
      <c r="R106" s="521"/>
      <c r="S106" s="521"/>
      <c r="T106" s="521"/>
      <c r="U106" s="521"/>
      <c r="V106" s="684"/>
      <c r="W106" s="684"/>
      <c r="X106" s="521"/>
      <c r="Y106" s="622"/>
      <c r="Z106" s="685" t="str">
        <f>'計算書（非表示）'!I102</f>
        <v/>
      </c>
      <c r="AA106" s="685"/>
      <c r="AB106" s="685"/>
      <c r="AC106" s="685"/>
      <c r="AD106" s="686"/>
      <c r="AF106" s="336">
        <v>97</v>
      </c>
      <c r="AG106" s="677" t="str">
        <f t="shared" si="15"/>
        <v/>
      </c>
      <c r="AH106" s="678"/>
      <c r="AI106" s="678"/>
      <c r="AJ106" s="678"/>
      <c r="AK106" s="679">
        <v>3</v>
      </c>
      <c r="AL106" s="680"/>
      <c r="AM106" s="681"/>
      <c r="AN106" s="682"/>
      <c r="AO106" s="682"/>
      <c r="AP106" s="682"/>
      <c r="AQ106" s="682"/>
      <c r="AR106" s="683"/>
      <c r="AS106" s="312"/>
      <c r="AT106" s="521"/>
      <c r="AU106" s="521"/>
      <c r="AV106" s="521"/>
      <c r="AW106" s="521"/>
      <c r="AX106" s="521"/>
      <c r="AY106" s="687"/>
      <c r="AZ106" s="687"/>
      <c r="BA106" s="521"/>
      <c r="BB106" s="622"/>
      <c r="BC106" s="685" t="str">
        <f>'計算書（非表示）'!S102</f>
        <v/>
      </c>
      <c r="BD106" s="685" t="str">
        <f t="shared" si="16"/>
        <v/>
      </c>
      <c r="BE106" s="685" t="str">
        <f t="shared" si="17"/>
        <v/>
      </c>
      <c r="BF106" s="685" t="str">
        <f t="shared" si="18"/>
        <v/>
      </c>
      <c r="BG106" s="686" t="str">
        <f t="shared" si="19"/>
        <v/>
      </c>
      <c r="CV106" s="329"/>
      <c r="CW106" s="329"/>
    </row>
    <row r="107" spans="2:101" s="124" customFormat="1" ht="23.25" customHeight="1">
      <c r="B107" s="325"/>
      <c r="C107" s="333">
        <v>98</v>
      </c>
      <c r="D107" s="677" t="str">
        <f t="shared" si="14"/>
        <v/>
      </c>
      <c r="E107" s="678"/>
      <c r="F107" s="678"/>
      <c r="G107" s="678"/>
      <c r="H107" s="679">
        <v>1</v>
      </c>
      <c r="I107" s="680"/>
      <c r="J107" s="681"/>
      <c r="K107" s="682"/>
      <c r="L107" s="682"/>
      <c r="M107" s="682"/>
      <c r="N107" s="682"/>
      <c r="O107" s="683"/>
      <c r="P107" s="312"/>
      <c r="Q107" s="521"/>
      <c r="R107" s="521"/>
      <c r="S107" s="521"/>
      <c r="T107" s="521"/>
      <c r="U107" s="521"/>
      <c r="V107" s="684"/>
      <c r="W107" s="684"/>
      <c r="X107" s="521"/>
      <c r="Y107" s="622"/>
      <c r="Z107" s="685" t="str">
        <f>'計算書（非表示）'!I103</f>
        <v/>
      </c>
      <c r="AA107" s="685"/>
      <c r="AB107" s="685"/>
      <c r="AC107" s="685"/>
      <c r="AD107" s="686"/>
      <c r="AF107" s="336">
        <v>98</v>
      </c>
      <c r="AG107" s="677" t="str">
        <f t="shared" si="15"/>
        <v/>
      </c>
      <c r="AH107" s="678"/>
      <c r="AI107" s="678"/>
      <c r="AJ107" s="678"/>
      <c r="AK107" s="679">
        <v>3</v>
      </c>
      <c r="AL107" s="680"/>
      <c r="AM107" s="681"/>
      <c r="AN107" s="682"/>
      <c r="AO107" s="682"/>
      <c r="AP107" s="682"/>
      <c r="AQ107" s="682"/>
      <c r="AR107" s="683"/>
      <c r="AS107" s="312"/>
      <c r="AT107" s="521"/>
      <c r="AU107" s="521"/>
      <c r="AV107" s="521"/>
      <c r="AW107" s="521"/>
      <c r="AX107" s="521"/>
      <c r="AY107" s="687"/>
      <c r="AZ107" s="687"/>
      <c r="BA107" s="521"/>
      <c r="BB107" s="622"/>
      <c r="BC107" s="685" t="str">
        <f>'計算書（非表示）'!S103</f>
        <v/>
      </c>
      <c r="BD107" s="685" t="str">
        <f t="shared" si="16"/>
        <v/>
      </c>
      <c r="BE107" s="685" t="str">
        <f t="shared" si="17"/>
        <v/>
      </c>
      <c r="BF107" s="685" t="str">
        <f t="shared" si="18"/>
        <v/>
      </c>
      <c r="BG107" s="686" t="str">
        <f t="shared" si="19"/>
        <v/>
      </c>
      <c r="CV107" s="329"/>
      <c r="CW107" s="329"/>
    </row>
    <row r="108" spans="2:101" s="124" customFormat="1" ht="23.25" customHeight="1">
      <c r="B108" s="325"/>
      <c r="C108" s="333">
        <v>99</v>
      </c>
      <c r="D108" s="677" t="str">
        <f t="shared" si="14"/>
        <v/>
      </c>
      <c r="E108" s="678"/>
      <c r="F108" s="678"/>
      <c r="G108" s="678"/>
      <c r="H108" s="679">
        <v>1</v>
      </c>
      <c r="I108" s="680"/>
      <c r="J108" s="681"/>
      <c r="K108" s="682"/>
      <c r="L108" s="682"/>
      <c r="M108" s="682"/>
      <c r="N108" s="682"/>
      <c r="O108" s="683"/>
      <c r="P108" s="312"/>
      <c r="Q108" s="521"/>
      <c r="R108" s="521"/>
      <c r="S108" s="521"/>
      <c r="T108" s="521"/>
      <c r="U108" s="521"/>
      <c r="V108" s="684"/>
      <c r="W108" s="684"/>
      <c r="X108" s="521"/>
      <c r="Y108" s="622"/>
      <c r="Z108" s="685" t="str">
        <f>'計算書（非表示）'!I104</f>
        <v/>
      </c>
      <c r="AA108" s="685"/>
      <c r="AB108" s="685"/>
      <c r="AC108" s="685"/>
      <c r="AD108" s="686"/>
      <c r="AF108" s="336">
        <v>99</v>
      </c>
      <c r="AG108" s="677" t="str">
        <f t="shared" si="15"/>
        <v/>
      </c>
      <c r="AH108" s="678"/>
      <c r="AI108" s="678"/>
      <c r="AJ108" s="678"/>
      <c r="AK108" s="679">
        <v>3</v>
      </c>
      <c r="AL108" s="680"/>
      <c r="AM108" s="681"/>
      <c r="AN108" s="682"/>
      <c r="AO108" s="682"/>
      <c r="AP108" s="682"/>
      <c r="AQ108" s="682"/>
      <c r="AR108" s="683"/>
      <c r="AS108" s="312"/>
      <c r="AT108" s="521"/>
      <c r="AU108" s="521"/>
      <c r="AV108" s="521"/>
      <c r="AW108" s="521"/>
      <c r="AX108" s="521"/>
      <c r="AY108" s="687"/>
      <c r="AZ108" s="687"/>
      <c r="BA108" s="521"/>
      <c r="BB108" s="622"/>
      <c r="BC108" s="685" t="str">
        <f>'計算書（非表示）'!S104</f>
        <v/>
      </c>
      <c r="BD108" s="685" t="str">
        <f t="shared" si="16"/>
        <v/>
      </c>
      <c r="BE108" s="685" t="str">
        <f t="shared" si="17"/>
        <v/>
      </c>
      <c r="BF108" s="685" t="str">
        <f t="shared" si="18"/>
        <v/>
      </c>
      <c r="BG108" s="686" t="str">
        <f t="shared" si="19"/>
        <v/>
      </c>
      <c r="CV108" s="329"/>
      <c r="CW108" s="329"/>
    </row>
    <row r="109" spans="2:101" s="124" customFormat="1" ht="23.25" customHeight="1">
      <c r="B109" s="325"/>
      <c r="C109" s="333">
        <v>100</v>
      </c>
      <c r="D109" s="677" t="str">
        <f t="shared" si="14"/>
        <v/>
      </c>
      <c r="E109" s="678"/>
      <c r="F109" s="678"/>
      <c r="G109" s="678"/>
      <c r="H109" s="679">
        <v>1</v>
      </c>
      <c r="I109" s="680"/>
      <c r="J109" s="681"/>
      <c r="K109" s="682"/>
      <c r="L109" s="682"/>
      <c r="M109" s="682"/>
      <c r="N109" s="682"/>
      <c r="O109" s="683"/>
      <c r="P109" s="312"/>
      <c r="Q109" s="521"/>
      <c r="R109" s="521"/>
      <c r="S109" s="521"/>
      <c r="T109" s="521"/>
      <c r="U109" s="521"/>
      <c r="V109" s="684"/>
      <c r="W109" s="684"/>
      <c r="X109" s="521"/>
      <c r="Y109" s="622"/>
      <c r="Z109" s="685" t="str">
        <f>'計算書（非表示）'!I105</f>
        <v/>
      </c>
      <c r="AA109" s="685"/>
      <c r="AB109" s="685"/>
      <c r="AC109" s="685"/>
      <c r="AD109" s="686"/>
      <c r="AF109" s="336">
        <v>100</v>
      </c>
      <c r="AG109" s="677" t="str">
        <f t="shared" si="15"/>
        <v/>
      </c>
      <c r="AH109" s="678"/>
      <c r="AI109" s="678"/>
      <c r="AJ109" s="678"/>
      <c r="AK109" s="679">
        <v>3</v>
      </c>
      <c r="AL109" s="680"/>
      <c r="AM109" s="681"/>
      <c r="AN109" s="682"/>
      <c r="AO109" s="682"/>
      <c r="AP109" s="682"/>
      <c r="AQ109" s="682"/>
      <c r="AR109" s="683"/>
      <c r="AS109" s="313"/>
      <c r="AT109" s="688"/>
      <c r="AU109" s="688"/>
      <c r="AV109" s="688"/>
      <c r="AW109" s="688"/>
      <c r="AX109" s="688"/>
      <c r="AY109" s="689"/>
      <c r="AZ109" s="689"/>
      <c r="BA109" s="688"/>
      <c r="BB109" s="690"/>
      <c r="BC109" s="685" t="str">
        <f>'計算書（非表示）'!S105</f>
        <v/>
      </c>
      <c r="BD109" s="685" t="str">
        <f t="shared" si="16"/>
        <v/>
      </c>
      <c r="BE109" s="685" t="str">
        <f t="shared" si="17"/>
        <v/>
      </c>
      <c r="BF109" s="685" t="str">
        <f t="shared" si="18"/>
        <v/>
      </c>
      <c r="BG109" s="686" t="str">
        <f t="shared" si="19"/>
        <v/>
      </c>
      <c r="CV109" s="329"/>
      <c r="CW109" s="329"/>
    </row>
    <row r="110" spans="2:101" s="124" customFormat="1" ht="23.25" customHeight="1">
      <c r="B110" s="325"/>
      <c r="C110" s="333">
        <v>101</v>
      </c>
      <c r="D110" s="677" t="str">
        <f t="shared" ref="D110:D116" si="20">IF(J110="","",INDEX($CW$2:$CW$13,MATCH(J110,$CV$2:$CV$13,)))</f>
        <v/>
      </c>
      <c r="E110" s="678"/>
      <c r="F110" s="678"/>
      <c r="G110" s="678"/>
      <c r="H110" s="679">
        <v>1</v>
      </c>
      <c r="I110" s="680"/>
      <c r="J110" s="681"/>
      <c r="K110" s="682"/>
      <c r="L110" s="682"/>
      <c r="M110" s="682"/>
      <c r="N110" s="682"/>
      <c r="O110" s="683"/>
      <c r="P110" s="312"/>
      <c r="Q110" s="521"/>
      <c r="R110" s="521"/>
      <c r="S110" s="521"/>
      <c r="T110" s="521"/>
      <c r="U110" s="521"/>
      <c r="V110" s="684"/>
      <c r="W110" s="684"/>
      <c r="X110" s="521"/>
      <c r="Y110" s="622"/>
      <c r="Z110" s="685" t="str">
        <f>'計算書（非表示）'!I106</f>
        <v/>
      </c>
      <c r="AA110" s="685"/>
      <c r="AB110" s="685"/>
      <c r="AC110" s="685"/>
      <c r="AD110" s="686"/>
      <c r="AF110" s="336">
        <v>101</v>
      </c>
      <c r="AG110" s="677" t="str">
        <f t="shared" si="15"/>
        <v/>
      </c>
      <c r="AH110" s="678"/>
      <c r="AI110" s="678"/>
      <c r="AJ110" s="678"/>
      <c r="AK110" s="679">
        <v>3</v>
      </c>
      <c r="AL110" s="680"/>
      <c r="AM110" s="681"/>
      <c r="AN110" s="682"/>
      <c r="AO110" s="682"/>
      <c r="AP110" s="682"/>
      <c r="AQ110" s="682"/>
      <c r="AR110" s="683"/>
      <c r="AS110" s="312"/>
      <c r="AT110" s="521"/>
      <c r="AU110" s="521"/>
      <c r="AV110" s="521"/>
      <c r="AW110" s="521"/>
      <c r="AX110" s="521"/>
      <c r="AY110" s="687"/>
      <c r="AZ110" s="687"/>
      <c r="BA110" s="521"/>
      <c r="BB110" s="622"/>
      <c r="BC110" s="685" t="str">
        <f>'計算書（非表示）'!S106</f>
        <v/>
      </c>
      <c r="BD110" s="685" t="str">
        <f t="shared" si="16"/>
        <v/>
      </c>
      <c r="BE110" s="685" t="str">
        <f t="shared" si="17"/>
        <v/>
      </c>
      <c r="BF110" s="685" t="str">
        <f t="shared" si="18"/>
        <v/>
      </c>
      <c r="BG110" s="686" t="str">
        <f t="shared" si="19"/>
        <v/>
      </c>
      <c r="CV110" s="329"/>
      <c r="CW110" s="329"/>
    </row>
    <row r="111" spans="2:101" s="124" customFormat="1" ht="23.25" customHeight="1">
      <c r="B111" s="325"/>
      <c r="C111" s="333">
        <v>102</v>
      </c>
      <c r="D111" s="677" t="str">
        <f t="shared" si="20"/>
        <v/>
      </c>
      <c r="E111" s="678"/>
      <c r="F111" s="678"/>
      <c r="G111" s="678"/>
      <c r="H111" s="679">
        <v>1</v>
      </c>
      <c r="I111" s="680"/>
      <c r="J111" s="681"/>
      <c r="K111" s="682"/>
      <c r="L111" s="682"/>
      <c r="M111" s="682"/>
      <c r="N111" s="682"/>
      <c r="O111" s="683"/>
      <c r="P111" s="312"/>
      <c r="Q111" s="521"/>
      <c r="R111" s="521"/>
      <c r="S111" s="521"/>
      <c r="T111" s="521"/>
      <c r="U111" s="521"/>
      <c r="V111" s="684"/>
      <c r="W111" s="684"/>
      <c r="X111" s="521"/>
      <c r="Y111" s="622"/>
      <c r="Z111" s="685" t="str">
        <f>'計算書（非表示）'!I107</f>
        <v/>
      </c>
      <c r="AA111" s="685"/>
      <c r="AB111" s="685"/>
      <c r="AC111" s="685"/>
      <c r="AD111" s="686"/>
      <c r="AF111" s="336">
        <v>102</v>
      </c>
      <c r="AG111" s="677" t="str">
        <f t="shared" si="15"/>
        <v/>
      </c>
      <c r="AH111" s="678"/>
      <c r="AI111" s="678"/>
      <c r="AJ111" s="678"/>
      <c r="AK111" s="679">
        <v>3</v>
      </c>
      <c r="AL111" s="680"/>
      <c r="AM111" s="681"/>
      <c r="AN111" s="682"/>
      <c r="AO111" s="682"/>
      <c r="AP111" s="682"/>
      <c r="AQ111" s="682"/>
      <c r="AR111" s="683"/>
      <c r="AS111" s="312"/>
      <c r="AT111" s="521"/>
      <c r="AU111" s="521"/>
      <c r="AV111" s="521"/>
      <c r="AW111" s="521"/>
      <c r="AX111" s="521"/>
      <c r="AY111" s="687"/>
      <c r="AZ111" s="687"/>
      <c r="BA111" s="521"/>
      <c r="BB111" s="622"/>
      <c r="BC111" s="685" t="str">
        <f>'計算書（非表示）'!S107</f>
        <v/>
      </c>
      <c r="BD111" s="685" t="str">
        <f t="shared" si="16"/>
        <v/>
      </c>
      <c r="BE111" s="685" t="str">
        <f t="shared" si="17"/>
        <v/>
      </c>
      <c r="BF111" s="685" t="str">
        <f t="shared" si="18"/>
        <v/>
      </c>
      <c r="BG111" s="686" t="str">
        <f t="shared" si="19"/>
        <v/>
      </c>
      <c r="CV111" s="329"/>
      <c r="CW111" s="329"/>
    </row>
    <row r="112" spans="2:101" s="124" customFormat="1" ht="23.25" customHeight="1">
      <c r="B112" s="325"/>
      <c r="C112" s="333">
        <v>103</v>
      </c>
      <c r="D112" s="677" t="str">
        <f t="shared" si="20"/>
        <v/>
      </c>
      <c r="E112" s="678"/>
      <c r="F112" s="678"/>
      <c r="G112" s="678"/>
      <c r="H112" s="679">
        <v>1</v>
      </c>
      <c r="I112" s="680"/>
      <c r="J112" s="681"/>
      <c r="K112" s="682"/>
      <c r="L112" s="682"/>
      <c r="M112" s="682"/>
      <c r="N112" s="682"/>
      <c r="O112" s="683"/>
      <c r="P112" s="312"/>
      <c r="Q112" s="521"/>
      <c r="R112" s="521"/>
      <c r="S112" s="521"/>
      <c r="T112" s="521"/>
      <c r="U112" s="521"/>
      <c r="V112" s="684"/>
      <c r="W112" s="684"/>
      <c r="X112" s="521"/>
      <c r="Y112" s="622"/>
      <c r="Z112" s="685" t="str">
        <f>'計算書（非表示）'!I108</f>
        <v/>
      </c>
      <c r="AA112" s="685"/>
      <c r="AB112" s="685"/>
      <c r="AC112" s="685"/>
      <c r="AD112" s="686"/>
      <c r="AF112" s="336">
        <v>103</v>
      </c>
      <c r="AG112" s="677" t="str">
        <f t="shared" si="15"/>
        <v/>
      </c>
      <c r="AH112" s="678"/>
      <c r="AI112" s="678"/>
      <c r="AJ112" s="678"/>
      <c r="AK112" s="679">
        <v>3</v>
      </c>
      <c r="AL112" s="680"/>
      <c r="AM112" s="681"/>
      <c r="AN112" s="682"/>
      <c r="AO112" s="682"/>
      <c r="AP112" s="682"/>
      <c r="AQ112" s="682"/>
      <c r="AR112" s="683"/>
      <c r="AS112" s="312"/>
      <c r="AT112" s="521"/>
      <c r="AU112" s="521"/>
      <c r="AV112" s="521"/>
      <c r="AW112" s="521"/>
      <c r="AX112" s="521"/>
      <c r="AY112" s="687"/>
      <c r="AZ112" s="687"/>
      <c r="BA112" s="521"/>
      <c r="BB112" s="622"/>
      <c r="BC112" s="685" t="str">
        <f>'計算書（非表示）'!S108</f>
        <v/>
      </c>
      <c r="BD112" s="685" t="str">
        <f t="shared" si="16"/>
        <v/>
      </c>
      <c r="BE112" s="685" t="str">
        <f t="shared" si="17"/>
        <v/>
      </c>
      <c r="BF112" s="685" t="str">
        <f t="shared" si="18"/>
        <v/>
      </c>
      <c r="BG112" s="686" t="str">
        <f t="shared" si="19"/>
        <v/>
      </c>
      <c r="CV112" s="329"/>
      <c r="CW112" s="329"/>
    </row>
    <row r="113" spans="2:101" s="124" customFormat="1" ht="23.25" customHeight="1">
      <c r="B113" s="325"/>
      <c r="C113" s="333">
        <v>104</v>
      </c>
      <c r="D113" s="677" t="str">
        <f t="shared" si="20"/>
        <v/>
      </c>
      <c r="E113" s="678"/>
      <c r="F113" s="678"/>
      <c r="G113" s="678"/>
      <c r="H113" s="679">
        <v>1</v>
      </c>
      <c r="I113" s="680"/>
      <c r="J113" s="681"/>
      <c r="K113" s="682"/>
      <c r="L113" s="682"/>
      <c r="M113" s="682"/>
      <c r="N113" s="682"/>
      <c r="O113" s="683"/>
      <c r="P113" s="312"/>
      <c r="Q113" s="521"/>
      <c r="R113" s="521"/>
      <c r="S113" s="521"/>
      <c r="T113" s="521"/>
      <c r="U113" s="521"/>
      <c r="V113" s="684"/>
      <c r="W113" s="684"/>
      <c r="X113" s="521"/>
      <c r="Y113" s="622"/>
      <c r="Z113" s="685" t="str">
        <f>'計算書（非表示）'!I109</f>
        <v/>
      </c>
      <c r="AA113" s="685"/>
      <c r="AB113" s="685"/>
      <c r="AC113" s="685"/>
      <c r="AD113" s="686"/>
      <c r="AF113" s="336">
        <v>104</v>
      </c>
      <c r="AG113" s="677" t="str">
        <f t="shared" si="15"/>
        <v/>
      </c>
      <c r="AH113" s="678"/>
      <c r="AI113" s="678"/>
      <c r="AJ113" s="678"/>
      <c r="AK113" s="679">
        <v>3</v>
      </c>
      <c r="AL113" s="680"/>
      <c r="AM113" s="681"/>
      <c r="AN113" s="682"/>
      <c r="AO113" s="682"/>
      <c r="AP113" s="682"/>
      <c r="AQ113" s="682"/>
      <c r="AR113" s="683"/>
      <c r="AS113" s="312"/>
      <c r="AT113" s="521"/>
      <c r="AU113" s="521"/>
      <c r="AV113" s="521"/>
      <c r="AW113" s="521"/>
      <c r="AX113" s="521"/>
      <c r="AY113" s="687"/>
      <c r="AZ113" s="687"/>
      <c r="BA113" s="521"/>
      <c r="BB113" s="622"/>
      <c r="BC113" s="685" t="str">
        <f>'計算書（非表示）'!S109</f>
        <v/>
      </c>
      <c r="BD113" s="685" t="str">
        <f t="shared" si="16"/>
        <v/>
      </c>
      <c r="BE113" s="685" t="str">
        <f t="shared" si="17"/>
        <v/>
      </c>
      <c r="BF113" s="685" t="str">
        <f t="shared" si="18"/>
        <v/>
      </c>
      <c r="BG113" s="686" t="str">
        <f t="shared" si="19"/>
        <v/>
      </c>
      <c r="CV113" s="329"/>
      <c r="CW113" s="329"/>
    </row>
    <row r="114" spans="2:101" s="124" customFormat="1" ht="23.25" customHeight="1">
      <c r="B114" s="325"/>
      <c r="C114" s="333">
        <v>105</v>
      </c>
      <c r="D114" s="677" t="str">
        <f t="shared" si="20"/>
        <v/>
      </c>
      <c r="E114" s="678"/>
      <c r="F114" s="678"/>
      <c r="G114" s="678"/>
      <c r="H114" s="679">
        <v>1</v>
      </c>
      <c r="I114" s="680"/>
      <c r="J114" s="681"/>
      <c r="K114" s="682"/>
      <c r="L114" s="682"/>
      <c r="M114" s="682"/>
      <c r="N114" s="682"/>
      <c r="O114" s="683"/>
      <c r="P114" s="312"/>
      <c r="Q114" s="521"/>
      <c r="R114" s="521"/>
      <c r="S114" s="521"/>
      <c r="T114" s="521"/>
      <c r="U114" s="521"/>
      <c r="V114" s="684"/>
      <c r="W114" s="684"/>
      <c r="X114" s="521"/>
      <c r="Y114" s="622"/>
      <c r="Z114" s="685" t="str">
        <f>'計算書（非表示）'!I110</f>
        <v/>
      </c>
      <c r="AA114" s="685"/>
      <c r="AB114" s="685"/>
      <c r="AC114" s="685"/>
      <c r="AD114" s="686"/>
      <c r="AF114" s="336">
        <v>105</v>
      </c>
      <c r="AG114" s="677" t="str">
        <f t="shared" si="15"/>
        <v/>
      </c>
      <c r="AH114" s="678"/>
      <c r="AI114" s="678"/>
      <c r="AJ114" s="678"/>
      <c r="AK114" s="679">
        <v>3</v>
      </c>
      <c r="AL114" s="680"/>
      <c r="AM114" s="681"/>
      <c r="AN114" s="682"/>
      <c r="AO114" s="682"/>
      <c r="AP114" s="682"/>
      <c r="AQ114" s="682"/>
      <c r="AR114" s="683"/>
      <c r="AS114" s="312"/>
      <c r="AT114" s="521"/>
      <c r="AU114" s="521"/>
      <c r="AV114" s="521"/>
      <c r="AW114" s="521"/>
      <c r="AX114" s="521"/>
      <c r="AY114" s="687"/>
      <c r="AZ114" s="687"/>
      <c r="BA114" s="521"/>
      <c r="BB114" s="622"/>
      <c r="BC114" s="685" t="str">
        <f>'計算書（非表示）'!S110</f>
        <v/>
      </c>
      <c r="BD114" s="685" t="str">
        <f t="shared" si="16"/>
        <v/>
      </c>
      <c r="BE114" s="685" t="str">
        <f t="shared" si="17"/>
        <v/>
      </c>
      <c r="BF114" s="685" t="str">
        <f t="shared" si="18"/>
        <v/>
      </c>
      <c r="BG114" s="686" t="str">
        <f t="shared" si="19"/>
        <v/>
      </c>
      <c r="CV114" s="329"/>
      <c r="CW114" s="329"/>
    </row>
    <row r="115" spans="2:101" s="124" customFormat="1" ht="23.25" customHeight="1">
      <c r="B115" s="325"/>
      <c r="C115" s="333">
        <v>106</v>
      </c>
      <c r="D115" s="677" t="str">
        <f t="shared" si="20"/>
        <v/>
      </c>
      <c r="E115" s="678"/>
      <c r="F115" s="678"/>
      <c r="G115" s="678"/>
      <c r="H115" s="679">
        <v>1</v>
      </c>
      <c r="I115" s="680"/>
      <c r="J115" s="681"/>
      <c r="K115" s="682"/>
      <c r="L115" s="682"/>
      <c r="M115" s="682"/>
      <c r="N115" s="682"/>
      <c r="O115" s="683"/>
      <c r="P115" s="312"/>
      <c r="Q115" s="521"/>
      <c r="R115" s="521"/>
      <c r="S115" s="521"/>
      <c r="T115" s="521"/>
      <c r="U115" s="521"/>
      <c r="V115" s="684"/>
      <c r="W115" s="684"/>
      <c r="X115" s="521"/>
      <c r="Y115" s="622"/>
      <c r="Z115" s="685" t="str">
        <f>'計算書（非表示）'!I111</f>
        <v/>
      </c>
      <c r="AA115" s="685"/>
      <c r="AB115" s="685"/>
      <c r="AC115" s="685"/>
      <c r="AD115" s="686"/>
      <c r="AF115" s="336">
        <v>106</v>
      </c>
      <c r="AG115" s="677" t="str">
        <f t="shared" si="15"/>
        <v/>
      </c>
      <c r="AH115" s="678"/>
      <c r="AI115" s="678"/>
      <c r="AJ115" s="678"/>
      <c r="AK115" s="679">
        <v>3</v>
      </c>
      <c r="AL115" s="680"/>
      <c r="AM115" s="681"/>
      <c r="AN115" s="682"/>
      <c r="AO115" s="682"/>
      <c r="AP115" s="682"/>
      <c r="AQ115" s="682"/>
      <c r="AR115" s="683"/>
      <c r="AS115" s="312"/>
      <c r="AT115" s="521"/>
      <c r="AU115" s="521"/>
      <c r="AV115" s="521"/>
      <c r="AW115" s="521"/>
      <c r="AX115" s="521"/>
      <c r="AY115" s="687"/>
      <c r="AZ115" s="687"/>
      <c r="BA115" s="521"/>
      <c r="BB115" s="622"/>
      <c r="BC115" s="685" t="str">
        <f>'計算書（非表示）'!S111</f>
        <v/>
      </c>
      <c r="BD115" s="685" t="str">
        <f t="shared" si="16"/>
        <v/>
      </c>
      <c r="BE115" s="685" t="str">
        <f t="shared" si="17"/>
        <v/>
      </c>
      <c r="BF115" s="685" t="str">
        <f t="shared" si="18"/>
        <v/>
      </c>
      <c r="BG115" s="686" t="str">
        <f t="shared" si="19"/>
        <v/>
      </c>
      <c r="CV115" s="329"/>
      <c r="CW115" s="329"/>
    </row>
    <row r="116" spans="2:101" s="124" customFormat="1" ht="23.25" customHeight="1">
      <c r="B116" s="325"/>
      <c r="C116" s="333">
        <v>107</v>
      </c>
      <c r="D116" s="677" t="str">
        <f t="shared" si="20"/>
        <v/>
      </c>
      <c r="E116" s="678"/>
      <c r="F116" s="678"/>
      <c r="G116" s="678"/>
      <c r="H116" s="679">
        <v>1</v>
      </c>
      <c r="I116" s="680"/>
      <c r="J116" s="681"/>
      <c r="K116" s="682"/>
      <c r="L116" s="682"/>
      <c r="M116" s="682"/>
      <c r="N116" s="682"/>
      <c r="O116" s="683"/>
      <c r="P116" s="312"/>
      <c r="Q116" s="521"/>
      <c r="R116" s="521"/>
      <c r="S116" s="521"/>
      <c r="T116" s="521"/>
      <c r="U116" s="521"/>
      <c r="V116" s="684"/>
      <c r="W116" s="684"/>
      <c r="X116" s="521"/>
      <c r="Y116" s="622"/>
      <c r="Z116" s="685" t="str">
        <f>'計算書（非表示）'!I112</f>
        <v/>
      </c>
      <c r="AA116" s="685"/>
      <c r="AB116" s="685"/>
      <c r="AC116" s="685"/>
      <c r="AD116" s="686"/>
      <c r="AF116" s="336">
        <v>107</v>
      </c>
      <c r="AG116" s="677" t="str">
        <f t="shared" si="15"/>
        <v/>
      </c>
      <c r="AH116" s="678"/>
      <c r="AI116" s="678"/>
      <c r="AJ116" s="678"/>
      <c r="AK116" s="679">
        <v>3</v>
      </c>
      <c r="AL116" s="680"/>
      <c r="AM116" s="681"/>
      <c r="AN116" s="682"/>
      <c r="AO116" s="682"/>
      <c r="AP116" s="682"/>
      <c r="AQ116" s="682"/>
      <c r="AR116" s="683"/>
      <c r="AS116" s="312"/>
      <c r="AT116" s="521"/>
      <c r="AU116" s="521"/>
      <c r="AV116" s="521"/>
      <c r="AW116" s="521"/>
      <c r="AX116" s="521"/>
      <c r="AY116" s="687"/>
      <c r="AZ116" s="687"/>
      <c r="BA116" s="521"/>
      <c r="BB116" s="622"/>
      <c r="BC116" s="685" t="str">
        <f>'計算書（非表示）'!S112</f>
        <v/>
      </c>
      <c r="BD116" s="685" t="str">
        <f t="shared" si="16"/>
        <v/>
      </c>
      <c r="BE116" s="685" t="str">
        <f t="shared" si="17"/>
        <v/>
      </c>
      <c r="BF116" s="685" t="str">
        <f t="shared" si="18"/>
        <v/>
      </c>
      <c r="BG116" s="686" t="str">
        <f t="shared" si="19"/>
        <v/>
      </c>
      <c r="CV116" s="329"/>
      <c r="CW116" s="329"/>
    </row>
    <row r="117" spans="2:101" s="124" customFormat="1" ht="23.25" customHeight="1">
      <c r="B117" s="325"/>
      <c r="C117" s="333">
        <v>108</v>
      </c>
      <c r="D117" s="677" t="str">
        <f t="shared" ref="D117:D259" si="21">IF(J117="","",INDEX($CW$2:$CW$13,MATCH(J117,$CV$2:$CV$13,)))</f>
        <v/>
      </c>
      <c r="E117" s="678"/>
      <c r="F117" s="678"/>
      <c r="G117" s="678"/>
      <c r="H117" s="679">
        <v>1</v>
      </c>
      <c r="I117" s="680"/>
      <c r="J117" s="681"/>
      <c r="K117" s="682"/>
      <c r="L117" s="682"/>
      <c r="M117" s="682"/>
      <c r="N117" s="682"/>
      <c r="O117" s="683"/>
      <c r="P117" s="312"/>
      <c r="Q117" s="521"/>
      <c r="R117" s="521"/>
      <c r="S117" s="521"/>
      <c r="T117" s="521"/>
      <c r="U117" s="521"/>
      <c r="V117" s="684"/>
      <c r="W117" s="684"/>
      <c r="X117" s="521"/>
      <c r="Y117" s="622"/>
      <c r="Z117" s="685" t="str">
        <f>'計算書（非表示）'!I113</f>
        <v/>
      </c>
      <c r="AA117" s="685"/>
      <c r="AB117" s="685"/>
      <c r="AC117" s="685"/>
      <c r="AD117" s="686"/>
      <c r="AF117" s="336">
        <v>108</v>
      </c>
      <c r="AG117" s="677" t="str">
        <f t="shared" si="15"/>
        <v/>
      </c>
      <c r="AH117" s="678"/>
      <c r="AI117" s="678"/>
      <c r="AJ117" s="678"/>
      <c r="AK117" s="679">
        <v>3</v>
      </c>
      <c r="AL117" s="680"/>
      <c r="AM117" s="681"/>
      <c r="AN117" s="682"/>
      <c r="AO117" s="682"/>
      <c r="AP117" s="682"/>
      <c r="AQ117" s="682"/>
      <c r="AR117" s="683"/>
      <c r="AS117" s="312"/>
      <c r="AT117" s="521"/>
      <c r="AU117" s="521"/>
      <c r="AV117" s="521"/>
      <c r="AW117" s="521"/>
      <c r="AX117" s="521"/>
      <c r="AY117" s="687"/>
      <c r="AZ117" s="687"/>
      <c r="BA117" s="521"/>
      <c r="BB117" s="622"/>
      <c r="BC117" s="685" t="str">
        <f>'計算書（非表示）'!S113</f>
        <v/>
      </c>
      <c r="BD117" s="685" t="str">
        <f t="shared" si="16"/>
        <v/>
      </c>
      <c r="BE117" s="685" t="str">
        <f t="shared" si="17"/>
        <v/>
      </c>
      <c r="BF117" s="685" t="str">
        <f t="shared" si="18"/>
        <v/>
      </c>
      <c r="BG117" s="686" t="str">
        <f t="shared" si="19"/>
        <v/>
      </c>
      <c r="CV117" s="329"/>
      <c r="CW117" s="329"/>
    </row>
    <row r="118" spans="2:101" s="124" customFormat="1" ht="23.25" customHeight="1">
      <c r="B118" s="325"/>
      <c r="C118" s="333">
        <v>109</v>
      </c>
      <c r="D118" s="677" t="str">
        <f t="shared" si="21"/>
        <v/>
      </c>
      <c r="E118" s="678"/>
      <c r="F118" s="678"/>
      <c r="G118" s="678"/>
      <c r="H118" s="679">
        <v>1</v>
      </c>
      <c r="I118" s="680"/>
      <c r="J118" s="681"/>
      <c r="K118" s="682"/>
      <c r="L118" s="682"/>
      <c r="M118" s="682"/>
      <c r="N118" s="682"/>
      <c r="O118" s="683"/>
      <c r="P118" s="312"/>
      <c r="Q118" s="521"/>
      <c r="R118" s="521"/>
      <c r="S118" s="521"/>
      <c r="T118" s="521"/>
      <c r="U118" s="521"/>
      <c r="V118" s="684"/>
      <c r="W118" s="684"/>
      <c r="X118" s="521"/>
      <c r="Y118" s="622"/>
      <c r="Z118" s="685" t="str">
        <f>'計算書（非表示）'!I114</f>
        <v/>
      </c>
      <c r="AA118" s="685"/>
      <c r="AB118" s="685"/>
      <c r="AC118" s="685"/>
      <c r="AD118" s="686"/>
      <c r="AF118" s="336">
        <v>109</v>
      </c>
      <c r="AG118" s="677" t="str">
        <f t="shared" si="15"/>
        <v/>
      </c>
      <c r="AH118" s="678"/>
      <c r="AI118" s="678"/>
      <c r="AJ118" s="678"/>
      <c r="AK118" s="679">
        <v>3</v>
      </c>
      <c r="AL118" s="680"/>
      <c r="AM118" s="681"/>
      <c r="AN118" s="682"/>
      <c r="AO118" s="682"/>
      <c r="AP118" s="682"/>
      <c r="AQ118" s="682"/>
      <c r="AR118" s="683"/>
      <c r="AS118" s="312"/>
      <c r="AT118" s="521"/>
      <c r="AU118" s="521"/>
      <c r="AV118" s="521"/>
      <c r="AW118" s="521"/>
      <c r="AX118" s="521"/>
      <c r="AY118" s="687"/>
      <c r="AZ118" s="687"/>
      <c r="BA118" s="521"/>
      <c r="BB118" s="622"/>
      <c r="BC118" s="685" t="str">
        <f>'計算書（非表示）'!S114</f>
        <v/>
      </c>
      <c r="BD118" s="685" t="str">
        <f t="shared" si="16"/>
        <v/>
      </c>
      <c r="BE118" s="685" t="str">
        <f t="shared" si="17"/>
        <v/>
      </c>
      <c r="BF118" s="685" t="str">
        <f t="shared" si="18"/>
        <v/>
      </c>
      <c r="BG118" s="686" t="str">
        <f t="shared" si="19"/>
        <v/>
      </c>
      <c r="CV118" s="329"/>
      <c r="CW118" s="329"/>
    </row>
    <row r="119" spans="2:101" s="124" customFormat="1" ht="23.25" customHeight="1">
      <c r="B119" s="325"/>
      <c r="C119" s="333">
        <v>110</v>
      </c>
      <c r="D119" s="677" t="str">
        <f t="shared" si="21"/>
        <v/>
      </c>
      <c r="E119" s="678"/>
      <c r="F119" s="678"/>
      <c r="G119" s="678"/>
      <c r="H119" s="679">
        <v>1</v>
      </c>
      <c r="I119" s="680"/>
      <c r="J119" s="681"/>
      <c r="K119" s="682"/>
      <c r="L119" s="682"/>
      <c r="M119" s="682"/>
      <c r="N119" s="682"/>
      <c r="O119" s="683"/>
      <c r="P119" s="312"/>
      <c r="Q119" s="521"/>
      <c r="R119" s="521"/>
      <c r="S119" s="521"/>
      <c r="T119" s="521"/>
      <c r="U119" s="521"/>
      <c r="V119" s="684"/>
      <c r="W119" s="684"/>
      <c r="X119" s="521"/>
      <c r="Y119" s="622"/>
      <c r="Z119" s="685" t="str">
        <f>'計算書（非表示）'!I115</f>
        <v/>
      </c>
      <c r="AA119" s="685"/>
      <c r="AB119" s="685"/>
      <c r="AC119" s="685"/>
      <c r="AD119" s="686"/>
      <c r="AF119" s="336">
        <v>110</v>
      </c>
      <c r="AG119" s="677" t="str">
        <f t="shared" si="15"/>
        <v/>
      </c>
      <c r="AH119" s="678"/>
      <c r="AI119" s="678"/>
      <c r="AJ119" s="678"/>
      <c r="AK119" s="679">
        <v>3</v>
      </c>
      <c r="AL119" s="680"/>
      <c r="AM119" s="681"/>
      <c r="AN119" s="682"/>
      <c r="AO119" s="682"/>
      <c r="AP119" s="682"/>
      <c r="AQ119" s="682"/>
      <c r="AR119" s="683"/>
      <c r="AS119" s="312"/>
      <c r="AT119" s="521"/>
      <c r="AU119" s="521"/>
      <c r="AV119" s="521"/>
      <c r="AW119" s="521"/>
      <c r="AX119" s="521"/>
      <c r="AY119" s="687"/>
      <c r="AZ119" s="687"/>
      <c r="BA119" s="521"/>
      <c r="BB119" s="622"/>
      <c r="BC119" s="685" t="str">
        <f>'計算書（非表示）'!S115</f>
        <v/>
      </c>
      <c r="BD119" s="685" t="str">
        <f t="shared" si="16"/>
        <v/>
      </c>
      <c r="BE119" s="685" t="str">
        <f t="shared" si="17"/>
        <v/>
      </c>
      <c r="BF119" s="685" t="str">
        <f t="shared" si="18"/>
        <v/>
      </c>
      <c r="BG119" s="686" t="str">
        <f t="shared" si="19"/>
        <v/>
      </c>
      <c r="CV119" s="329"/>
      <c r="CW119" s="329"/>
    </row>
    <row r="120" spans="2:101" s="124" customFormat="1" ht="23.25" customHeight="1">
      <c r="B120" s="325"/>
      <c r="C120" s="333">
        <v>111</v>
      </c>
      <c r="D120" s="677" t="str">
        <f t="shared" si="21"/>
        <v/>
      </c>
      <c r="E120" s="678"/>
      <c r="F120" s="678"/>
      <c r="G120" s="678"/>
      <c r="H120" s="679">
        <v>1</v>
      </c>
      <c r="I120" s="680"/>
      <c r="J120" s="681"/>
      <c r="K120" s="682"/>
      <c r="L120" s="682"/>
      <c r="M120" s="682"/>
      <c r="N120" s="682"/>
      <c r="O120" s="683"/>
      <c r="P120" s="312"/>
      <c r="Q120" s="521"/>
      <c r="R120" s="521"/>
      <c r="S120" s="521"/>
      <c r="T120" s="521"/>
      <c r="U120" s="521"/>
      <c r="V120" s="684"/>
      <c r="W120" s="684"/>
      <c r="X120" s="521"/>
      <c r="Y120" s="622"/>
      <c r="Z120" s="685" t="str">
        <f>'計算書（非表示）'!I116</f>
        <v/>
      </c>
      <c r="AA120" s="685"/>
      <c r="AB120" s="685"/>
      <c r="AC120" s="685"/>
      <c r="AD120" s="686"/>
      <c r="AF120" s="336">
        <v>111</v>
      </c>
      <c r="AG120" s="677" t="str">
        <f t="shared" si="15"/>
        <v/>
      </c>
      <c r="AH120" s="678"/>
      <c r="AI120" s="678"/>
      <c r="AJ120" s="678"/>
      <c r="AK120" s="679">
        <v>3</v>
      </c>
      <c r="AL120" s="680"/>
      <c r="AM120" s="681"/>
      <c r="AN120" s="682"/>
      <c r="AO120" s="682"/>
      <c r="AP120" s="682"/>
      <c r="AQ120" s="682"/>
      <c r="AR120" s="683"/>
      <c r="AS120" s="312"/>
      <c r="AT120" s="521"/>
      <c r="AU120" s="521"/>
      <c r="AV120" s="521"/>
      <c r="AW120" s="521"/>
      <c r="AX120" s="521"/>
      <c r="AY120" s="687"/>
      <c r="AZ120" s="687"/>
      <c r="BA120" s="521"/>
      <c r="BB120" s="622"/>
      <c r="BC120" s="685" t="str">
        <f>'計算書（非表示）'!S116</f>
        <v/>
      </c>
      <c r="BD120" s="685" t="str">
        <f t="shared" si="16"/>
        <v/>
      </c>
      <c r="BE120" s="685" t="str">
        <f t="shared" si="17"/>
        <v/>
      </c>
      <c r="BF120" s="685" t="str">
        <f t="shared" si="18"/>
        <v/>
      </c>
      <c r="BG120" s="686" t="str">
        <f t="shared" si="19"/>
        <v/>
      </c>
      <c r="CV120" s="329"/>
      <c r="CW120" s="329"/>
    </row>
    <row r="121" spans="2:101" s="124" customFormat="1" ht="23.25" customHeight="1">
      <c r="B121" s="325"/>
      <c r="C121" s="333">
        <v>112</v>
      </c>
      <c r="D121" s="677" t="str">
        <f t="shared" si="21"/>
        <v/>
      </c>
      <c r="E121" s="678"/>
      <c r="F121" s="678"/>
      <c r="G121" s="678"/>
      <c r="H121" s="679">
        <v>1</v>
      </c>
      <c r="I121" s="680"/>
      <c r="J121" s="681"/>
      <c r="K121" s="682"/>
      <c r="L121" s="682"/>
      <c r="M121" s="682"/>
      <c r="N121" s="682"/>
      <c r="O121" s="683"/>
      <c r="P121" s="312"/>
      <c r="Q121" s="521"/>
      <c r="R121" s="521"/>
      <c r="S121" s="521"/>
      <c r="T121" s="521"/>
      <c r="U121" s="521"/>
      <c r="V121" s="684"/>
      <c r="W121" s="684"/>
      <c r="X121" s="521"/>
      <c r="Y121" s="622"/>
      <c r="Z121" s="685" t="str">
        <f>'計算書（非表示）'!I117</f>
        <v/>
      </c>
      <c r="AA121" s="685"/>
      <c r="AB121" s="685"/>
      <c r="AC121" s="685"/>
      <c r="AD121" s="686"/>
      <c r="AF121" s="336">
        <v>112</v>
      </c>
      <c r="AG121" s="677" t="str">
        <f t="shared" si="15"/>
        <v/>
      </c>
      <c r="AH121" s="678"/>
      <c r="AI121" s="678"/>
      <c r="AJ121" s="678"/>
      <c r="AK121" s="679">
        <v>3</v>
      </c>
      <c r="AL121" s="680"/>
      <c r="AM121" s="681"/>
      <c r="AN121" s="682"/>
      <c r="AO121" s="682"/>
      <c r="AP121" s="682"/>
      <c r="AQ121" s="682"/>
      <c r="AR121" s="683"/>
      <c r="AS121" s="312"/>
      <c r="AT121" s="521"/>
      <c r="AU121" s="521"/>
      <c r="AV121" s="521"/>
      <c r="AW121" s="521"/>
      <c r="AX121" s="521"/>
      <c r="AY121" s="687"/>
      <c r="AZ121" s="687"/>
      <c r="BA121" s="521"/>
      <c r="BB121" s="622"/>
      <c r="BC121" s="685" t="str">
        <f>'計算書（非表示）'!S117</f>
        <v/>
      </c>
      <c r="BD121" s="685" t="str">
        <f t="shared" si="16"/>
        <v/>
      </c>
      <c r="BE121" s="685" t="str">
        <f t="shared" si="17"/>
        <v/>
      </c>
      <c r="BF121" s="685" t="str">
        <f t="shared" si="18"/>
        <v/>
      </c>
      <c r="BG121" s="686" t="str">
        <f t="shared" si="19"/>
        <v/>
      </c>
      <c r="CV121" s="329"/>
      <c r="CW121" s="329"/>
    </row>
    <row r="122" spans="2:101" s="124" customFormat="1" ht="23.25" customHeight="1">
      <c r="B122" s="325"/>
      <c r="C122" s="333">
        <v>113</v>
      </c>
      <c r="D122" s="677" t="str">
        <f t="shared" si="21"/>
        <v/>
      </c>
      <c r="E122" s="678"/>
      <c r="F122" s="678"/>
      <c r="G122" s="678"/>
      <c r="H122" s="679">
        <v>1</v>
      </c>
      <c r="I122" s="680"/>
      <c r="J122" s="681"/>
      <c r="K122" s="682"/>
      <c r="L122" s="682"/>
      <c r="M122" s="682"/>
      <c r="N122" s="682"/>
      <c r="O122" s="683"/>
      <c r="P122" s="312"/>
      <c r="Q122" s="521"/>
      <c r="R122" s="521"/>
      <c r="S122" s="521"/>
      <c r="T122" s="521"/>
      <c r="U122" s="521"/>
      <c r="V122" s="684"/>
      <c r="W122" s="684"/>
      <c r="X122" s="521"/>
      <c r="Y122" s="622"/>
      <c r="Z122" s="685" t="str">
        <f>'計算書（非表示）'!I118</f>
        <v/>
      </c>
      <c r="AA122" s="685"/>
      <c r="AB122" s="685"/>
      <c r="AC122" s="685"/>
      <c r="AD122" s="686"/>
      <c r="AF122" s="336">
        <v>113</v>
      </c>
      <c r="AG122" s="677" t="str">
        <f t="shared" si="15"/>
        <v/>
      </c>
      <c r="AH122" s="678"/>
      <c r="AI122" s="678"/>
      <c r="AJ122" s="678"/>
      <c r="AK122" s="679">
        <v>3</v>
      </c>
      <c r="AL122" s="680"/>
      <c r="AM122" s="681"/>
      <c r="AN122" s="682"/>
      <c r="AO122" s="682"/>
      <c r="AP122" s="682"/>
      <c r="AQ122" s="682"/>
      <c r="AR122" s="683"/>
      <c r="AS122" s="312"/>
      <c r="AT122" s="521"/>
      <c r="AU122" s="521"/>
      <c r="AV122" s="521"/>
      <c r="AW122" s="521"/>
      <c r="AX122" s="521"/>
      <c r="AY122" s="687"/>
      <c r="AZ122" s="687"/>
      <c r="BA122" s="521"/>
      <c r="BB122" s="622"/>
      <c r="BC122" s="685" t="str">
        <f>'計算書（非表示）'!S118</f>
        <v/>
      </c>
      <c r="BD122" s="685" t="str">
        <f t="shared" si="16"/>
        <v/>
      </c>
      <c r="BE122" s="685" t="str">
        <f t="shared" si="17"/>
        <v/>
      </c>
      <c r="BF122" s="685" t="str">
        <f t="shared" si="18"/>
        <v/>
      </c>
      <c r="BG122" s="686" t="str">
        <f t="shared" si="19"/>
        <v/>
      </c>
      <c r="CV122" s="329"/>
      <c r="CW122" s="329"/>
    </row>
    <row r="123" spans="2:101" s="124" customFormat="1" ht="23.25" customHeight="1">
      <c r="B123" s="325"/>
      <c r="C123" s="333">
        <v>114</v>
      </c>
      <c r="D123" s="677" t="str">
        <f t="shared" si="21"/>
        <v/>
      </c>
      <c r="E123" s="678"/>
      <c r="F123" s="678"/>
      <c r="G123" s="678"/>
      <c r="H123" s="679">
        <v>1</v>
      </c>
      <c r="I123" s="680"/>
      <c r="J123" s="681"/>
      <c r="K123" s="682"/>
      <c r="L123" s="682"/>
      <c r="M123" s="682"/>
      <c r="N123" s="682"/>
      <c r="O123" s="683"/>
      <c r="P123" s="312"/>
      <c r="Q123" s="521"/>
      <c r="R123" s="521"/>
      <c r="S123" s="521"/>
      <c r="T123" s="521"/>
      <c r="U123" s="521"/>
      <c r="V123" s="684"/>
      <c r="W123" s="684"/>
      <c r="X123" s="521"/>
      <c r="Y123" s="622"/>
      <c r="Z123" s="685" t="str">
        <f>'計算書（非表示）'!I119</f>
        <v/>
      </c>
      <c r="AA123" s="685"/>
      <c r="AB123" s="685"/>
      <c r="AC123" s="685"/>
      <c r="AD123" s="686"/>
      <c r="AF123" s="336">
        <v>114</v>
      </c>
      <c r="AG123" s="677" t="str">
        <f t="shared" si="15"/>
        <v/>
      </c>
      <c r="AH123" s="678"/>
      <c r="AI123" s="678"/>
      <c r="AJ123" s="678"/>
      <c r="AK123" s="679">
        <v>3</v>
      </c>
      <c r="AL123" s="680"/>
      <c r="AM123" s="681"/>
      <c r="AN123" s="682"/>
      <c r="AO123" s="682"/>
      <c r="AP123" s="682"/>
      <c r="AQ123" s="682"/>
      <c r="AR123" s="683"/>
      <c r="AS123" s="312"/>
      <c r="AT123" s="521"/>
      <c r="AU123" s="521"/>
      <c r="AV123" s="521"/>
      <c r="AW123" s="521"/>
      <c r="AX123" s="521"/>
      <c r="AY123" s="687"/>
      <c r="AZ123" s="687"/>
      <c r="BA123" s="521"/>
      <c r="BB123" s="622"/>
      <c r="BC123" s="685" t="str">
        <f>'計算書（非表示）'!S119</f>
        <v/>
      </c>
      <c r="BD123" s="685" t="str">
        <f t="shared" si="16"/>
        <v/>
      </c>
      <c r="BE123" s="685" t="str">
        <f t="shared" si="17"/>
        <v/>
      </c>
      <c r="BF123" s="685" t="str">
        <f t="shared" si="18"/>
        <v/>
      </c>
      <c r="BG123" s="686" t="str">
        <f t="shared" si="19"/>
        <v/>
      </c>
      <c r="CV123" s="329"/>
      <c r="CW123" s="329"/>
    </row>
    <row r="124" spans="2:101" s="124" customFormat="1" ht="23.25" customHeight="1">
      <c r="B124" s="325"/>
      <c r="C124" s="333">
        <v>115</v>
      </c>
      <c r="D124" s="677" t="str">
        <f t="shared" si="21"/>
        <v/>
      </c>
      <c r="E124" s="678"/>
      <c r="F124" s="678"/>
      <c r="G124" s="678"/>
      <c r="H124" s="679">
        <v>1</v>
      </c>
      <c r="I124" s="680"/>
      <c r="J124" s="681"/>
      <c r="K124" s="682"/>
      <c r="L124" s="682"/>
      <c r="M124" s="682"/>
      <c r="N124" s="682"/>
      <c r="O124" s="683"/>
      <c r="P124" s="312"/>
      <c r="Q124" s="521"/>
      <c r="R124" s="521"/>
      <c r="S124" s="521"/>
      <c r="T124" s="521"/>
      <c r="U124" s="521"/>
      <c r="V124" s="684"/>
      <c r="W124" s="684"/>
      <c r="X124" s="521"/>
      <c r="Y124" s="622"/>
      <c r="Z124" s="685" t="str">
        <f>'計算書（非表示）'!I120</f>
        <v/>
      </c>
      <c r="AA124" s="685"/>
      <c r="AB124" s="685"/>
      <c r="AC124" s="685"/>
      <c r="AD124" s="686"/>
      <c r="AF124" s="336">
        <v>115</v>
      </c>
      <c r="AG124" s="677" t="str">
        <f t="shared" si="15"/>
        <v/>
      </c>
      <c r="AH124" s="678"/>
      <c r="AI124" s="678"/>
      <c r="AJ124" s="678"/>
      <c r="AK124" s="679">
        <v>3</v>
      </c>
      <c r="AL124" s="680"/>
      <c r="AM124" s="681"/>
      <c r="AN124" s="682"/>
      <c r="AO124" s="682"/>
      <c r="AP124" s="682"/>
      <c r="AQ124" s="682"/>
      <c r="AR124" s="683"/>
      <c r="AS124" s="312"/>
      <c r="AT124" s="521"/>
      <c r="AU124" s="521"/>
      <c r="AV124" s="521"/>
      <c r="AW124" s="521"/>
      <c r="AX124" s="521"/>
      <c r="AY124" s="687"/>
      <c r="AZ124" s="687"/>
      <c r="BA124" s="521"/>
      <c r="BB124" s="622"/>
      <c r="BC124" s="685" t="str">
        <f>'計算書（非表示）'!S120</f>
        <v/>
      </c>
      <c r="BD124" s="685" t="str">
        <f t="shared" si="16"/>
        <v/>
      </c>
      <c r="BE124" s="685" t="str">
        <f t="shared" si="17"/>
        <v/>
      </c>
      <c r="BF124" s="685" t="str">
        <f t="shared" si="18"/>
        <v/>
      </c>
      <c r="BG124" s="686" t="str">
        <f t="shared" si="19"/>
        <v/>
      </c>
      <c r="CV124" s="329"/>
      <c r="CW124" s="329"/>
    </row>
    <row r="125" spans="2:101" s="124" customFormat="1" ht="23.25" customHeight="1">
      <c r="B125" s="325"/>
      <c r="C125" s="333">
        <v>116</v>
      </c>
      <c r="D125" s="677" t="str">
        <f t="shared" si="21"/>
        <v/>
      </c>
      <c r="E125" s="678"/>
      <c r="F125" s="678"/>
      <c r="G125" s="678"/>
      <c r="H125" s="679">
        <v>1</v>
      </c>
      <c r="I125" s="680"/>
      <c r="J125" s="681"/>
      <c r="K125" s="682"/>
      <c r="L125" s="682"/>
      <c r="M125" s="682"/>
      <c r="N125" s="682"/>
      <c r="O125" s="683"/>
      <c r="P125" s="312"/>
      <c r="Q125" s="521"/>
      <c r="R125" s="521"/>
      <c r="S125" s="521"/>
      <c r="T125" s="521"/>
      <c r="U125" s="521"/>
      <c r="V125" s="684"/>
      <c r="W125" s="684"/>
      <c r="X125" s="521"/>
      <c r="Y125" s="622"/>
      <c r="Z125" s="685" t="str">
        <f>'計算書（非表示）'!I121</f>
        <v/>
      </c>
      <c r="AA125" s="685"/>
      <c r="AB125" s="685"/>
      <c r="AC125" s="685"/>
      <c r="AD125" s="686"/>
      <c r="AF125" s="336">
        <v>116</v>
      </c>
      <c r="AG125" s="677" t="str">
        <f t="shared" si="15"/>
        <v/>
      </c>
      <c r="AH125" s="678"/>
      <c r="AI125" s="678"/>
      <c r="AJ125" s="678"/>
      <c r="AK125" s="679">
        <v>3</v>
      </c>
      <c r="AL125" s="680"/>
      <c r="AM125" s="681"/>
      <c r="AN125" s="682"/>
      <c r="AO125" s="682"/>
      <c r="AP125" s="682"/>
      <c r="AQ125" s="682"/>
      <c r="AR125" s="683"/>
      <c r="AS125" s="312"/>
      <c r="AT125" s="521"/>
      <c r="AU125" s="521"/>
      <c r="AV125" s="521"/>
      <c r="AW125" s="521"/>
      <c r="AX125" s="521"/>
      <c r="AY125" s="687"/>
      <c r="AZ125" s="687"/>
      <c r="BA125" s="521"/>
      <c r="BB125" s="622"/>
      <c r="BC125" s="685" t="str">
        <f>'計算書（非表示）'!S121</f>
        <v/>
      </c>
      <c r="BD125" s="685" t="str">
        <f t="shared" si="16"/>
        <v/>
      </c>
      <c r="BE125" s="685" t="str">
        <f t="shared" si="17"/>
        <v/>
      </c>
      <c r="BF125" s="685" t="str">
        <f t="shared" si="18"/>
        <v/>
      </c>
      <c r="BG125" s="686" t="str">
        <f t="shared" si="19"/>
        <v/>
      </c>
      <c r="CV125" s="329"/>
      <c r="CW125" s="329"/>
    </row>
    <row r="126" spans="2:101" s="124" customFormat="1" ht="23.25" customHeight="1">
      <c r="B126" s="325"/>
      <c r="C126" s="333">
        <v>117</v>
      </c>
      <c r="D126" s="677" t="str">
        <f t="shared" si="21"/>
        <v/>
      </c>
      <c r="E126" s="678"/>
      <c r="F126" s="678"/>
      <c r="G126" s="678"/>
      <c r="H126" s="679">
        <v>1</v>
      </c>
      <c r="I126" s="680"/>
      <c r="J126" s="681"/>
      <c r="K126" s="682"/>
      <c r="L126" s="682"/>
      <c r="M126" s="682"/>
      <c r="N126" s="682"/>
      <c r="O126" s="683"/>
      <c r="P126" s="312"/>
      <c r="Q126" s="521"/>
      <c r="R126" s="521"/>
      <c r="S126" s="521"/>
      <c r="T126" s="521"/>
      <c r="U126" s="521"/>
      <c r="V126" s="684"/>
      <c r="W126" s="684"/>
      <c r="X126" s="521"/>
      <c r="Y126" s="622"/>
      <c r="Z126" s="685" t="str">
        <f>'計算書（非表示）'!I122</f>
        <v/>
      </c>
      <c r="AA126" s="685"/>
      <c r="AB126" s="685"/>
      <c r="AC126" s="685"/>
      <c r="AD126" s="686"/>
      <c r="AF126" s="336">
        <v>117</v>
      </c>
      <c r="AG126" s="677" t="str">
        <f t="shared" si="15"/>
        <v/>
      </c>
      <c r="AH126" s="678"/>
      <c r="AI126" s="678"/>
      <c r="AJ126" s="678"/>
      <c r="AK126" s="679">
        <v>3</v>
      </c>
      <c r="AL126" s="680"/>
      <c r="AM126" s="681"/>
      <c r="AN126" s="682"/>
      <c r="AO126" s="682"/>
      <c r="AP126" s="682"/>
      <c r="AQ126" s="682"/>
      <c r="AR126" s="683"/>
      <c r="AS126" s="312"/>
      <c r="AT126" s="521"/>
      <c r="AU126" s="521"/>
      <c r="AV126" s="521"/>
      <c r="AW126" s="521"/>
      <c r="AX126" s="521"/>
      <c r="AY126" s="687"/>
      <c r="AZ126" s="687"/>
      <c r="BA126" s="521"/>
      <c r="BB126" s="622"/>
      <c r="BC126" s="685" t="str">
        <f>'計算書（非表示）'!S122</f>
        <v/>
      </c>
      <c r="BD126" s="685" t="str">
        <f t="shared" si="16"/>
        <v/>
      </c>
      <c r="BE126" s="685" t="str">
        <f t="shared" si="17"/>
        <v/>
      </c>
      <c r="BF126" s="685" t="str">
        <f t="shared" si="18"/>
        <v/>
      </c>
      <c r="BG126" s="686" t="str">
        <f t="shared" si="19"/>
        <v/>
      </c>
      <c r="CV126" s="329"/>
      <c r="CW126" s="329"/>
    </row>
    <row r="127" spans="2:101" s="124" customFormat="1" ht="23.25" customHeight="1">
      <c r="B127" s="325"/>
      <c r="C127" s="333">
        <v>118</v>
      </c>
      <c r="D127" s="677" t="str">
        <f t="shared" si="21"/>
        <v/>
      </c>
      <c r="E127" s="678"/>
      <c r="F127" s="678"/>
      <c r="G127" s="678"/>
      <c r="H127" s="679">
        <v>1</v>
      </c>
      <c r="I127" s="680"/>
      <c r="J127" s="681"/>
      <c r="K127" s="682"/>
      <c r="L127" s="682"/>
      <c r="M127" s="682"/>
      <c r="N127" s="682"/>
      <c r="O127" s="683"/>
      <c r="P127" s="312"/>
      <c r="Q127" s="521"/>
      <c r="R127" s="521"/>
      <c r="S127" s="521"/>
      <c r="T127" s="521"/>
      <c r="U127" s="521"/>
      <c r="V127" s="684"/>
      <c r="W127" s="684"/>
      <c r="X127" s="521"/>
      <c r="Y127" s="622"/>
      <c r="Z127" s="685" t="str">
        <f>'計算書（非表示）'!I123</f>
        <v/>
      </c>
      <c r="AA127" s="685"/>
      <c r="AB127" s="685"/>
      <c r="AC127" s="685"/>
      <c r="AD127" s="686"/>
      <c r="AF127" s="336">
        <v>118</v>
      </c>
      <c r="AG127" s="677" t="str">
        <f t="shared" si="15"/>
        <v/>
      </c>
      <c r="AH127" s="678"/>
      <c r="AI127" s="678"/>
      <c r="AJ127" s="678"/>
      <c r="AK127" s="679">
        <v>3</v>
      </c>
      <c r="AL127" s="680"/>
      <c r="AM127" s="681"/>
      <c r="AN127" s="682"/>
      <c r="AO127" s="682"/>
      <c r="AP127" s="682"/>
      <c r="AQ127" s="682"/>
      <c r="AR127" s="683"/>
      <c r="AS127" s="312"/>
      <c r="AT127" s="521"/>
      <c r="AU127" s="521"/>
      <c r="AV127" s="521"/>
      <c r="AW127" s="521"/>
      <c r="AX127" s="521"/>
      <c r="AY127" s="687"/>
      <c r="AZ127" s="687"/>
      <c r="BA127" s="521"/>
      <c r="BB127" s="622"/>
      <c r="BC127" s="685" t="str">
        <f>'計算書（非表示）'!S123</f>
        <v/>
      </c>
      <c r="BD127" s="685" t="str">
        <f t="shared" si="16"/>
        <v/>
      </c>
      <c r="BE127" s="685" t="str">
        <f t="shared" si="17"/>
        <v/>
      </c>
      <c r="BF127" s="685" t="str">
        <f t="shared" si="18"/>
        <v/>
      </c>
      <c r="BG127" s="686" t="str">
        <f t="shared" si="19"/>
        <v/>
      </c>
      <c r="CV127" s="329"/>
      <c r="CW127" s="329"/>
    </row>
    <row r="128" spans="2:101" s="124" customFormat="1" ht="23.25" customHeight="1">
      <c r="B128" s="325"/>
      <c r="C128" s="333">
        <v>119</v>
      </c>
      <c r="D128" s="677" t="str">
        <f t="shared" si="21"/>
        <v/>
      </c>
      <c r="E128" s="678"/>
      <c r="F128" s="678"/>
      <c r="G128" s="678"/>
      <c r="H128" s="679">
        <v>1</v>
      </c>
      <c r="I128" s="680"/>
      <c r="J128" s="681"/>
      <c r="K128" s="682"/>
      <c r="L128" s="682"/>
      <c r="M128" s="682"/>
      <c r="N128" s="682"/>
      <c r="O128" s="683"/>
      <c r="P128" s="312"/>
      <c r="Q128" s="521"/>
      <c r="R128" s="521"/>
      <c r="S128" s="521"/>
      <c r="T128" s="521"/>
      <c r="U128" s="521"/>
      <c r="V128" s="684"/>
      <c r="W128" s="684"/>
      <c r="X128" s="521"/>
      <c r="Y128" s="622"/>
      <c r="Z128" s="685" t="str">
        <f>'計算書（非表示）'!I124</f>
        <v/>
      </c>
      <c r="AA128" s="685"/>
      <c r="AB128" s="685"/>
      <c r="AC128" s="685"/>
      <c r="AD128" s="686"/>
      <c r="AF128" s="336">
        <v>119</v>
      </c>
      <c r="AG128" s="677" t="str">
        <f t="shared" si="15"/>
        <v/>
      </c>
      <c r="AH128" s="678"/>
      <c r="AI128" s="678"/>
      <c r="AJ128" s="678"/>
      <c r="AK128" s="679">
        <v>3</v>
      </c>
      <c r="AL128" s="680"/>
      <c r="AM128" s="681"/>
      <c r="AN128" s="682"/>
      <c r="AO128" s="682"/>
      <c r="AP128" s="682"/>
      <c r="AQ128" s="682"/>
      <c r="AR128" s="683"/>
      <c r="AS128" s="312"/>
      <c r="AT128" s="521"/>
      <c r="AU128" s="521"/>
      <c r="AV128" s="521"/>
      <c r="AW128" s="521"/>
      <c r="AX128" s="521"/>
      <c r="AY128" s="687"/>
      <c r="AZ128" s="687"/>
      <c r="BA128" s="521"/>
      <c r="BB128" s="622"/>
      <c r="BC128" s="685" t="str">
        <f>'計算書（非表示）'!S124</f>
        <v/>
      </c>
      <c r="BD128" s="685" t="str">
        <f t="shared" si="16"/>
        <v/>
      </c>
      <c r="BE128" s="685" t="str">
        <f t="shared" si="17"/>
        <v/>
      </c>
      <c r="BF128" s="685" t="str">
        <f t="shared" si="18"/>
        <v/>
      </c>
      <c r="BG128" s="686" t="str">
        <f t="shared" si="19"/>
        <v/>
      </c>
      <c r="CV128" s="329"/>
      <c r="CW128" s="329"/>
    </row>
    <row r="129" spans="2:101" s="124" customFormat="1" ht="23.25" customHeight="1">
      <c r="B129" s="327"/>
      <c r="C129" s="333">
        <v>120</v>
      </c>
      <c r="D129" s="677" t="str">
        <f t="shared" si="21"/>
        <v/>
      </c>
      <c r="E129" s="678"/>
      <c r="F129" s="678"/>
      <c r="G129" s="678"/>
      <c r="H129" s="679">
        <v>1</v>
      </c>
      <c r="I129" s="680"/>
      <c r="J129" s="681"/>
      <c r="K129" s="682"/>
      <c r="L129" s="682"/>
      <c r="M129" s="682"/>
      <c r="N129" s="682"/>
      <c r="O129" s="683"/>
      <c r="P129" s="312"/>
      <c r="Q129" s="521"/>
      <c r="R129" s="521"/>
      <c r="S129" s="521"/>
      <c r="T129" s="521"/>
      <c r="U129" s="521"/>
      <c r="V129" s="684"/>
      <c r="W129" s="684"/>
      <c r="X129" s="521"/>
      <c r="Y129" s="622"/>
      <c r="Z129" s="685" t="str">
        <f>'計算書（非表示）'!I125</f>
        <v/>
      </c>
      <c r="AA129" s="685"/>
      <c r="AB129" s="685"/>
      <c r="AC129" s="685"/>
      <c r="AD129" s="686"/>
      <c r="AE129" s="328"/>
      <c r="AF129" s="336">
        <v>120</v>
      </c>
      <c r="AG129" s="677" t="str">
        <f t="shared" si="15"/>
        <v/>
      </c>
      <c r="AH129" s="678"/>
      <c r="AI129" s="678"/>
      <c r="AJ129" s="678"/>
      <c r="AK129" s="679">
        <v>3</v>
      </c>
      <c r="AL129" s="680"/>
      <c r="AM129" s="681"/>
      <c r="AN129" s="682"/>
      <c r="AO129" s="682"/>
      <c r="AP129" s="682"/>
      <c r="AQ129" s="682"/>
      <c r="AR129" s="683"/>
      <c r="AS129" s="312"/>
      <c r="AT129" s="521"/>
      <c r="AU129" s="521"/>
      <c r="AV129" s="521"/>
      <c r="AW129" s="521"/>
      <c r="AX129" s="521"/>
      <c r="AY129" s="687"/>
      <c r="AZ129" s="687"/>
      <c r="BA129" s="521"/>
      <c r="BB129" s="622"/>
      <c r="BC129" s="685" t="str">
        <f>'計算書（非表示）'!S125</f>
        <v/>
      </c>
      <c r="BD129" s="685" t="str">
        <f t="shared" si="16"/>
        <v/>
      </c>
      <c r="BE129" s="685" t="str">
        <f t="shared" si="17"/>
        <v/>
      </c>
      <c r="BF129" s="685" t="str">
        <f t="shared" si="18"/>
        <v/>
      </c>
      <c r="BG129" s="686" t="str">
        <f t="shared" si="19"/>
        <v/>
      </c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V129" s="322" t="s">
        <v>284</v>
      </c>
      <c r="CW129" s="322">
        <v>402</v>
      </c>
    </row>
    <row r="130" spans="2:101" s="124" customFormat="1" ht="23.25" customHeight="1">
      <c r="B130" s="327"/>
      <c r="C130" s="333">
        <v>121</v>
      </c>
      <c r="D130" s="677" t="str">
        <f t="shared" si="21"/>
        <v/>
      </c>
      <c r="E130" s="678"/>
      <c r="F130" s="678"/>
      <c r="G130" s="678"/>
      <c r="H130" s="679">
        <v>1</v>
      </c>
      <c r="I130" s="680"/>
      <c r="J130" s="681"/>
      <c r="K130" s="682"/>
      <c r="L130" s="682"/>
      <c r="M130" s="682"/>
      <c r="N130" s="682"/>
      <c r="O130" s="683"/>
      <c r="P130" s="312"/>
      <c r="Q130" s="521"/>
      <c r="R130" s="521"/>
      <c r="S130" s="521"/>
      <c r="T130" s="521"/>
      <c r="U130" s="521"/>
      <c r="V130" s="684"/>
      <c r="W130" s="684"/>
      <c r="X130" s="521"/>
      <c r="Y130" s="622"/>
      <c r="Z130" s="685" t="str">
        <f>'計算書（非表示）'!I126</f>
        <v/>
      </c>
      <c r="AA130" s="685"/>
      <c r="AB130" s="685"/>
      <c r="AC130" s="685"/>
      <c r="AD130" s="686"/>
      <c r="AE130" s="328"/>
      <c r="AF130" s="336">
        <v>121</v>
      </c>
      <c r="AG130" s="677" t="str">
        <f t="shared" si="15"/>
        <v/>
      </c>
      <c r="AH130" s="678"/>
      <c r="AI130" s="678"/>
      <c r="AJ130" s="678"/>
      <c r="AK130" s="679">
        <v>3</v>
      </c>
      <c r="AL130" s="680"/>
      <c r="AM130" s="681"/>
      <c r="AN130" s="682"/>
      <c r="AO130" s="682"/>
      <c r="AP130" s="682"/>
      <c r="AQ130" s="682"/>
      <c r="AR130" s="683"/>
      <c r="AS130" s="312"/>
      <c r="AT130" s="521"/>
      <c r="AU130" s="521"/>
      <c r="AV130" s="521"/>
      <c r="AW130" s="521"/>
      <c r="AX130" s="521"/>
      <c r="AY130" s="687"/>
      <c r="AZ130" s="687"/>
      <c r="BA130" s="521"/>
      <c r="BB130" s="622"/>
      <c r="BC130" s="685" t="str">
        <f>'計算書（非表示）'!S126</f>
        <v/>
      </c>
      <c r="BD130" s="685" t="str">
        <f t="shared" si="16"/>
        <v/>
      </c>
      <c r="BE130" s="685" t="str">
        <f t="shared" si="17"/>
        <v/>
      </c>
      <c r="BF130" s="685" t="str">
        <f t="shared" si="18"/>
        <v/>
      </c>
      <c r="BG130" s="686" t="str">
        <f t="shared" si="19"/>
        <v/>
      </c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V130" s="322" t="s">
        <v>144</v>
      </c>
      <c r="CW130" s="322">
        <v>450</v>
      </c>
    </row>
    <row r="131" spans="2:101" s="124" customFormat="1" ht="23.25" customHeight="1">
      <c r="B131" s="327"/>
      <c r="C131" s="333">
        <v>122</v>
      </c>
      <c r="D131" s="677" t="str">
        <f t="shared" si="21"/>
        <v/>
      </c>
      <c r="E131" s="678"/>
      <c r="F131" s="678"/>
      <c r="G131" s="678"/>
      <c r="H131" s="679">
        <v>1</v>
      </c>
      <c r="I131" s="680"/>
      <c r="J131" s="681"/>
      <c r="K131" s="682"/>
      <c r="L131" s="682"/>
      <c r="M131" s="682"/>
      <c r="N131" s="682"/>
      <c r="O131" s="683"/>
      <c r="P131" s="312"/>
      <c r="Q131" s="521"/>
      <c r="R131" s="521"/>
      <c r="S131" s="521"/>
      <c r="T131" s="521"/>
      <c r="U131" s="521"/>
      <c r="V131" s="684"/>
      <c r="W131" s="684"/>
      <c r="X131" s="521"/>
      <c r="Y131" s="622"/>
      <c r="Z131" s="685" t="str">
        <f>'計算書（非表示）'!I127</f>
        <v/>
      </c>
      <c r="AA131" s="685"/>
      <c r="AB131" s="685"/>
      <c r="AC131" s="685"/>
      <c r="AD131" s="686"/>
      <c r="AE131" s="328"/>
      <c r="AF131" s="336">
        <v>122</v>
      </c>
      <c r="AG131" s="677" t="str">
        <f t="shared" si="15"/>
        <v/>
      </c>
      <c r="AH131" s="678"/>
      <c r="AI131" s="678"/>
      <c r="AJ131" s="678"/>
      <c r="AK131" s="679">
        <v>3</v>
      </c>
      <c r="AL131" s="680"/>
      <c r="AM131" s="681"/>
      <c r="AN131" s="682"/>
      <c r="AO131" s="682"/>
      <c r="AP131" s="682"/>
      <c r="AQ131" s="682"/>
      <c r="AR131" s="683"/>
      <c r="AS131" s="312"/>
      <c r="AT131" s="521"/>
      <c r="AU131" s="521"/>
      <c r="AV131" s="521"/>
      <c r="AW131" s="521"/>
      <c r="AX131" s="521"/>
      <c r="AY131" s="687"/>
      <c r="AZ131" s="687"/>
      <c r="BA131" s="521"/>
      <c r="BB131" s="622"/>
      <c r="BC131" s="685" t="str">
        <f>'計算書（非表示）'!S127</f>
        <v/>
      </c>
      <c r="BD131" s="685" t="str">
        <f t="shared" si="16"/>
        <v/>
      </c>
      <c r="BE131" s="685" t="str">
        <f t="shared" si="17"/>
        <v/>
      </c>
      <c r="BF131" s="685" t="str">
        <f t="shared" si="18"/>
        <v/>
      </c>
      <c r="BG131" s="686" t="str">
        <f t="shared" si="19"/>
        <v/>
      </c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V131" s="322" t="s">
        <v>145</v>
      </c>
      <c r="CW131" s="322">
        <v>451</v>
      </c>
    </row>
    <row r="132" spans="2:101" s="124" customFormat="1" ht="23.25" customHeight="1">
      <c r="B132" s="327"/>
      <c r="C132" s="333">
        <v>123</v>
      </c>
      <c r="D132" s="677" t="str">
        <f t="shared" si="21"/>
        <v/>
      </c>
      <c r="E132" s="678"/>
      <c r="F132" s="678"/>
      <c r="G132" s="678"/>
      <c r="H132" s="679">
        <v>1</v>
      </c>
      <c r="I132" s="680"/>
      <c r="J132" s="681"/>
      <c r="K132" s="682"/>
      <c r="L132" s="682"/>
      <c r="M132" s="682"/>
      <c r="N132" s="682"/>
      <c r="O132" s="683"/>
      <c r="P132" s="312"/>
      <c r="Q132" s="521"/>
      <c r="R132" s="521"/>
      <c r="S132" s="521"/>
      <c r="T132" s="521"/>
      <c r="U132" s="521"/>
      <c r="V132" s="684"/>
      <c r="W132" s="684"/>
      <c r="X132" s="521"/>
      <c r="Y132" s="622"/>
      <c r="Z132" s="685" t="str">
        <f>'計算書（非表示）'!I128</f>
        <v/>
      </c>
      <c r="AA132" s="685"/>
      <c r="AB132" s="685"/>
      <c r="AC132" s="685"/>
      <c r="AD132" s="686"/>
      <c r="AE132" s="328"/>
      <c r="AF132" s="336">
        <v>123</v>
      </c>
      <c r="AG132" s="677" t="str">
        <f t="shared" si="15"/>
        <v/>
      </c>
      <c r="AH132" s="678"/>
      <c r="AI132" s="678"/>
      <c r="AJ132" s="678"/>
      <c r="AK132" s="679">
        <v>3</v>
      </c>
      <c r="AL132" s="680"/>
      <c r="AM132" s="681"/>
      <c r="AN132" s="682"/>
      <c r="AO132" s="682"/>
      <c r="AP132" s="682"/>
      <c r="AQ132" s="682"/>
      <c r="AR132" s="683"/>
      <c r="AS132" s="312"/>
      <c r="AT132" s="521"/>
      <c r="AU132" s="521"/>
      <c r="AV132" s="521"/>
      <c r="AW132" s="521"/>
      <c r="AX132" s="521"/>
      <c r="AY132" s="687"/>
      <c r="AZ132" s="687"/>
      <c r="BA132" s="521"/>
      <c r="BB132" s="622"/>
      <c r="BC132" s="685" t="str">
        <f>'計算書（非表示）'!S128</f>
        <v/>
      </c>
      <c r="BD132" s="685" t="str">
        <f t="shared" si="16"/>
        <v/>
      </c>
      <c r="BE132" s="685" t="str">
        <f t="shared" si="17"/>
        <v/>
      </c>
      <c r="BF132" s="685" t="str">
        <f t="shared" si="18"/>
        <v/>
      </c>
      <c r="BG132" s="686" t="str">
        <f t="shared" si="19"/>
        <v/>
      </c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V132" s="322" t="s">
        <v>65</v>
      </c>
      <c r="CW132" s="322">
        <v>701</v>
      </c>
    </row>
    <row r="133" spans="2:101" s="124" customFormat="1" ht="23.25" customHeight="1">
      <c r="B133" s="327"/>
      <c r="C133" s="333">
        <v>124</v>
      </c>
      <c r="D133" s="677" t="str">
        <f t="shared" si="21"/>
        <v/>
      </c>
      <c r="E133" s="678"/>
      <c r="F133" s="678"/>
      <c r="G133" s="678"/>
      <c r="H133" s="679">
        <v>1</v>
      </c>
      <c r="I133" s="680"/>
      <c r="J133" s="681"/>
      <c r="K133" s="682"/>
      <c r="L133" s="682"/>
      <c r="M133" s="682"/>
      <c r="N133" s="682"/>
      <c r="O133" s="683"/>
      <c r="P133" s="312"/>
      <c r="Q133" s="521"/>
      <c r="R133" s="521"/>
      <c r="S133" s="521"/>
      <c r="T133" s="521"/>
      <c r="U133" s="521"/>
      <c r="V133" s="684"/>
      <c r="W133" s="684"/>
      <c r="X133" s="521"/>
      <c r="Y133" s="622"/>
      <c r="Z133" s="685" t="str">
        <f>'計算書（非表示）'!I129</f>
        <v/>
      </c>
      <c r="AA133" s="685"/>
      <c r="AB133" s="685"/>
      <c r="AC133" s="685"/>
      <c r="AD133" s="686"/>
      <c r="AE133" s="328"/>
      <c r="AF133" s="336">
        <v>124</v>
      </c>
      <c r="AG133" s="677" t="str">
        <f t="shared" si="15"/>
        <v/>
      </c>
      <c r="AH133" s="678"/>
      <c r="AI133" s="678"/>
      <c r="AJ133" s="678"/>
      <c r="AK133" s="679">
        <v>3</v>
      </c>
      <c r="AL133" s="680"/>
      <c r="AM133" s="681"/>
      <c r="AN133" s="682"/>
      <c r="AO133" s="682"/>
      <c r="AP133" s="682"/>
      <c r="AQ133" s="682"/>
      <c r="AR133" s="683"/>
      <c r="AS133" s="312"/>
      <c r="AT133" s="521"/>
      <c r="AU133" s="521"/>
      <c r="AV133" s="521"/>
      <c r="AW133" s="521"/>
      <c r="AX133" s="521"/>
      <c r="AY133" s="687"/>
      <c r="AZ133" s="687"/>
      <c r="BA133" s="521"/>
      <c r="BB133" s="622"/>
      <c r="BC133" s="685" t="str">
        <f>'計算書（非表示）'!S129</f>
        <v/>
      </c>
      <c r="BD133" s="685" t="str">
        <f t="shared" si="16"/>
        <v/>
      </c>
      <c r="BE133" s="685" t="str">
        <f t="shared" si="17"/>
        <v/>
      </c>
      <c r="BF133" s="685" t="str">
        <f t="shared" si="18"/>
        <v/>
      </c>
      <c r="BG133" s="686" t="str">
        <f t="shared" si="19"/>
        <v/>
      </c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V133" s="322" t="s">
        <v>69</v>
      </c>
      <c r="CW133" s="322">
        <v>705</v>
      </c>
    </row>
    <row r="134" spans="2:101" s="124" customFormat="1" ht="23.25" customHeight="1">
      <c r="B134" s="327"/>
      <c r="C134" s="333">
        <v>125</v>
      </c>
      <c r="D134" s="677" t="str">
        <f t="shared" si="21"/>
        <v/>
      </c>
      <c r="E134" s="678"/>
      <c r="F134" s="678"/>
      <c r="G134" s="678"/>
      <c r="H134" s="679">
        <v>1</v>
      </c>
      <c r="I134" s="680"/>
      <c r="J134" s="681"/>
      <c r="K134" s="682"/>
      <c r="L134" s="682"/>
      <c r="M134" s="682"/>
      <c r="N134" s="682"/>
      <c r="O134" s="683"/>
      <c r="P134" s="312"/>
      <c r="Q134" s="521"/>
      <c r="R134" s="521"/>
      <c r="S134" s="521"/>
      <c r="T134" s="521"/>
      <c r="U134" s="521"/>
      <c r="V134" s="684"/>
      <c r="W134" s="684"/>
      <c r="X134" s="521"/>
      <c r="Y134" s="622"/>
      <c r="Z134" s="685" t="str">
        <f>'計算書（非表示）'!I130</f>
        <v/>
      </c>
      <c r="AA134" s="685"/>
      <c r="AB134" s="685"/>
      <c r="AC134" s="685"/>
      <c r="AD134" s="686"/>
      <c r="AE134" s="328"/>
      <c r="AF134" s="336">
        <v>125</v>
      </c>
      <c r="AG134" s="677" t="str">
        <f t="shared" si="15"/>
        <v/>
      </c>
      <c r="AH134" s="678"/>
      <c r="AI134" s="678"/>
      <c r="AJ134" s="678"/>
      <c r="AK134" s="679">
        <v>3</v>
      </c>
      <c r="AL134" s="680"/>
      <c r="AM134" s="681"/>
      <c r="AN134" s="682"/>
      <c r="AO134" s="682"/>
      <c r="AP134" s="682"/>
      <c r="AQ134" s="682"/>
      <c r="AR134" s="683"/>
      <c r="AS134" s="312"/>
      <c r="AT134" s="521"/>
      <c r="AU134" s="521"/>
      <c r="AV134" s="521"/>
      <c r="AW134" s="521"/>
      <c r="AX134" s="521"/>
      <c r="AY134" s="687"/>
      <c r="AZ134" s="687"/>
      <c r="BA134" s="521"/>
      <c r="BB134" s="622"/>
      <c r="BC134" s="685" t="str">
        <f>'計算書（非表示）'!S130</f>
        <v/>
      </c>
      <c r="BD134" s="685" t="str">
        <f t="shared" si="16"/>
        <v/>
      </c>
      <c r="BE134" s="685" t="str">
        <f t="shared" si="17"/>
        <v/>
      </c>
      <c r="BF134" s="685" t="str">
        <f t="shared" si="18"/>
        <v/>
      </c>
      <c r="BG134" s="686" t="str">
        <f t="shared" si="19"/>
        <v/>
      </c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V134" s="322" t="s">
        <v>70</v>
      </c>
      <c r="CW134" s="322">
        <v>801</v>
      </c>
    </row>
    <row r="135" spans="2:101" s="124" customFormat="1" ht="23.25" customHeight="1">
      <c r="B135" s="327"/>
      <c r="C135" s="333">
        <v>126</v>
      </c>
      <c r="D135" s="677" t="str">
        <f t="shared" si="21"/>
        <v/>
      </c>
      <c r="E135" s="678"/>
      <c r="F135" s="678"/>
      <c r="G135" s="678"/>
      <c r="H135" s="679">
        <v>1</v>
      </c>
      <c r="I135" s="680"/>
      <c r="J135" s="681"/>
      <c r="K135" s="682"/>
      <c r="L135" s="682"/>
      <c r="M135" s="682"/>
      <c r="N135" s="682"/>
      <c r="O135" s="683"/>
      <c r="P135" s="312"/>
      <c r="Q135" s="521"/>
      <c r="R135" s="521"/>
      <c r="S135" s="521"/>
      <c r="T135" s="521"/>
      <c r="U135" s="521"/>
      <c r="V135" s="684"/>
      <c r="W135" s="684"/>
      <c r="X135" s="521"/>
      <c r="Y135" s="622"/>
      <c r="Z135" s="685" t="str">
        <f>'計算書（非表示）'!I131</f>
        <v/>
      </c>
      <c r="AA135" s="685"/>
      <c r="AB135" s="685"/>
      <c r="AC135" s="685"/>
      <c r="AD135" s="686"/>
      <c r="AE135" s="328"/>
      <c r="AF135" s="336">
        <v>126</v>
      </c>
      <c r="AG135" s="677" t="str">
        <f t="shared" si="15"/>
        <v/>
      </c>
      <c r="AH135" s="678"/>
      <c r="AI135" s="678"/>
      <c r="AJ135" s="678"/>
      <c r="AK135" s="679">
        <v>3</v>
      </c>
      <c r="AL135" s="680"/>
      <c r="AM135" s="681"/>
      <c r="AN135" s="682"/>
      <c r="AO135" s="682"/>
      <c r="AP135" s="682"/>
      <c r="AQ135" s="682"/>
      <c r="AR135" s="683"/>
      <c r="AS135" s="312"/>
      <c r="AT135" s="521"/>
      <c r="AU135" s="521"/>
      <c r="AV135" s="521"/>
      <c r="AW135" s="521"/>
      <c r="AX135" s="521"/>
      <c r="AY135" s="687"/>
      <c r="AZ135" s="687"/>
      <c r="BA135" s="521"/>
      <c r="BB135" s="622"/>
      <c r="BC135" s="685" t="str">
        <f>'計算書（非表示）'!S131</f>
        <v/>
      </c>
      <c r="BD135" s="685" t="str">
        <f t="shared" si="16"/>
        <v/>
      </c>
      <c r="BE135" s="685" t="str">
        <f t="shared" si="17"/>
        <v/>
      </c>
      <c r="BF135" s="685" t="str">
        <f t="shared" si="18"/>
        <v/>
      </c>
      <c r="BG135" s="686" t="str">
        <f t="shared" si="19"/>
        <v/>
      </c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V135" s="322" t="s">
        <v>71</v>
      </c>
      <c r="CW135" s="322">
        <v>802</v>
      </c>
    </row>
    <row r="136" spans="2:101" s="124" customFormat="1" ht="23.25" customHeight="1">
      <c r="B136" s="325"/>
      <c r="C136" s="333">
        <v>127</v>
      </c>
      <c r="D136" s="677" t="str">
        <f t="shared" si="21"/>
        <v/>
      </c>
      <c r="E136" s="678"/>
      <c r="F136" s="678"/>
      <c r="G136" s="678"/>
      <c r="H136" s="679">
        <v>1</v>
      </c>
      <c r="I136" s="680"/>
      <c r="J136" s="681"/>
      <c r="K136" s="682"/>
      <c r="L136" s="682"/>
      <c r="M136" s="682"/>
      <c r="N136" s="682"/>
      <c r="O136" s="683"/>
      <c r="P136" s="312"/>
      <c r="Q136" s="521"/>
      <c r="R136" s="521"/>
      <c r="S136" s="521"/>
      <c r="T136" s="521"/>
      <c r="U136" s="521"/>
      <c r="V136" s="684"/>
      <c r="W136" s="684"/>
      <c r="X136" s="521"/>
      <c r="Y136" s="622"/>
      <c r="Z136" s="685" t="str">
        <f>'計算書（非表示）'!I132</f>
        <v/>
      </c>
      <c r="AA136" s="685"/>
      <c r="AB136" s="685"/>
      <c r="AC136" s="685"/>
      <c r="AD136" s="686"/>
      <c r="AE136" s="328"/>
      <c r="AF136" s="336">
        <v>127</v>
      </c>
      <c r="AG136" s="677" t="str">
        <f t="shared" si="15"/>
        <v/>
      </c>
      <c r="AH136" s="678"/>
      <c r="AI136" s="678"/>
      <c r="AJ136" s="678"/>
      <c r="AK136" s="679">
        <v>3</v>
      </c>
      <c r="AL136" s="680"/>
      <c r="AM136" s="681"/>
      <c r="AN136" s="682"/>
      <c r="AO136" s="682"/>
      <c r="AP136" s="682"/>
      <c r="AQ136" s="682"/>
      <c r="AR136" s="683"/>
      <c r="AS136" s="312"/>
      <c r="AT136" s="521"/>
      <c r="AU136" s="521"/>
      <c r="AV136" s="521"/>
      <c r="AW136" s="521"/>
      <c r="AX136" s="521"/>
      <c r="AY136" s="687"/>
      <c r="AZ136" s="687"/>
      <c r="BA136" s="521"/>
      <c r="BB136" s="622"/>
      <c r="BC136" s="685" t="str">
        <f>'計算書（非表示）'!S132</f>
        <v/>
      </c>
      <c r="BD136" s="685" t="str">
        <f t="shared" si="16"/>
        <v/>
      </c>
      <c r="BE136" s="685" t="str">
        <f t="shared" si="17"/>
        <v/>
      </c>
      <c r="BF136" s="685" t="str">
        <f t="shared" si="18"/>
        <v/>
      </c>
      <c r="BG136" s="686" t="str">
        <f t="shared" si="19"/>
        <v/>
      </c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V136" s="322" t="s">
        <v>151</v>
      </c>
      <c r="CW136" s="322">
        <v>803</v>
      </c>
    </row>
    <row r="137" spans="2:101" s="124" customFormat="1" ht="23.25" customHeight="1">
      <c r="B137" s="325"/>
      <c r="C137" s="333">
        <v>128</v>
      </c>
      <c r="D137" s="677" t="str">
        <f t="shared" si="21"/>
        <v/>
      </c>
      <c r="E137" s="678"/>
      <c r="F137" s="678"/>
      <c r="G137" s="678"/>
      <c r="H137" s="679">
        <v>1</v>
      </c>
      <c r="I137" s="680"/>
      <c r="J137" s="681"/>
      <c r="K137" s="682"/>
      <c r="L137" s="682"/>
      <c r="M137" s="682"/>
      <c r="N137" s="682"/>
      <c r="O137" s="683"/>
      <c r="P137" s="312"/>
      <c r="Q137" s="521"/>
      <c r="R137" s="521"/>
      <c r="S137" s="521"/>
      <c r="T137" s="521"/>
      <c r="U137" s="521"/>
      <c r="V137" s="684"/>
      <c r="W137" s="684"/>
      <c r="X137" s="521"/>
      <c r="Y137" s="622"/>
      <c r="Z137" s="685" t="str">
        <f>'計算書（非表示）'!I133</f>
        <v/>
      </c>
      <c r="AA137" s="685"/>
      <c r="AB137" s="685"/>
      <c r="AC137" s="685"/>
      <c r="AD137" s="686"/>
      <c r="AE137" s="328"/>
      <c r="AF137" s="336">
        <v>128</v>
      </c>
      <c r="AG137" s="677" t="str">
        <f t="shared" si="15"/>
        <v/>
      </c>
      <c r="AH137" s="678"/>
      <c r="AI137" s="678"/>
      <c r="AJ137" s="678"/>
      <c r="AK137" s="679">
        <v>3</v>
      </c>
      <c r="AL137" s="680"/>
      <c r="AM137" s="681"/>
      <c r="AN137" s="682"/>
      <c r="AO137" s="682"/>
      <c r="AP137" s="682"/>
      <c r="AQ137" s="682"/>
      <c r="AR137" s="683"/>
      <c r="AS137" s="312"/>
      <c r="AT137" s="521"/>
      <c r="AU137" s="521"/>
      <c r="AV137" s="521"/>
      <c r="AW137" s="521"/>
      <c r="AX137" s="521"/>
      <c r="AY137" s="687"/>
      <c r="AZ137" s="687"/>
      <c r="BA137" s="521"/>
      <c r="BB137" s="622"/>
      <c r="BC137" s="685" t="str">
        <f>'計算書（非表示）'!S133</f>
        <v/>
      </c>
      <c r="BD137" s="685" t="str">
        <f t="shared" si="16"/>
        <v/>
      </c>
      <c r="BE137" s="685" t="str">
        <f t="shared" si="17"/>
        <v/>
      </c>
      <c r="BF137" s="685" t="str">
        <f t="shared" si="18"/>
        <v/>
      </c>
      <c r="BG137" s="686" t="str">
        <f t="shared" si="19"/>
        <v/>
      </c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V137" s="322" t="s">
        <v>155</v>
      </c>
      <c r="CW137" s="322">
        <v>806</v>
      </c>
    </row>
    <row r="138" spans="2:101" s="124" customFormat="1" ht="23.25" customHeight="1">
      <c r="B138" s="325"/>
      <c r="C138" s="333">
        <v>129</v>
      </c>
      <c r="D138" s="677" t="str">
        <f t="shared" si="21"/>
        <v/>
      </c>
      <c r="E138" s="678"/>
      <c r="F138" s="678"/>
      <c r="G138" s="678"/>
      <c r="H138" s="679">
        <v>1</v>
      </c>
      <c r="I138" s="680"/>
      <c r="J138" s="681"/>
      <c r="K138" s="682"/>
      <c r="L138" s="682"/>
      <c r="M138" s="682"/>
      <c r="N138" s="682"/>
      <c r="O138" s="683"/>
      <c r="P138" s="312"/>
      <c r="Q138" s="521"/>
      <c r="R138" s="521"/>
      <c r="S138" s="521"/>
      <c r="T138" s="521"/>
      <c r="U138" s="521"/>
      <c r="V138" s="684"/>
      <c r="W138" s="684"/>
      <c r="X138" s="521"/>
      <c r="Y138" s="622"/>
      <c r="Z138" s="685" t="str">
        <f>'計算書（非表示）'!I134</f>
        <v/>
      </c>
      <c r="AA138" s="685"/>
      <c r="AB138" s="685"/>
      <c r="AC138" s="685"/>
      <c r="AD138" s="686"/>
      <c r="AE138" s="328"/>
      <c r="AF138" s="336">
        <v>129</v>
      </c>
      <c r="AG138" s="677" t="str">
        <f t="shared" si="15"/>
        <v/>
      </c>
      <c r="AH138" s="678"/>
      <c r="AI138" s="678"/>
      <c r="AJ138" s="678"/>
      <c r="AK138" s="679">
        <v>3</v>
      </c>
      <c r="AL138" s="680"/>
      <c r="AM138" s="681"/>
      <c r="AN138" s="682"/>
      <c r="AO138" s="682"/>
      <c r="AP138" s="682"/>
      <c r="AQ138" s="682"/>
      <c r="AR138" s="683"/>
      <c r="AS138" s="312"/>
      <c r="AT138" s="521"/>
      <c r="AU138" s="521"/>
      <c r="AV138" s="521"/>
      <c r="AW138" s="521"/>
      <c r="AX138" s="521"/>
      <c r="AY138" s="687"/>
      <c r="AZ138" s="687"/>
      <c r="BA138" s="521"/>
      <c r="BB138" s="622"/>
      <c r="BC138" s="685" t="str">
        <f>'計算書（非表示）'!S134</f>
        <v/>
      </c>
      <c r="BD138" s="685" t="str">
        <f t="shared" si="16"/>
        <v/>
      </c>
      <c r="BE138" s="685" t="str">
        <f t="shared" si="17"/>
        <v/>
      </c>
      <c r="BF138" s="685" t="str">
        <f t="shared" si="18"/>
        <v/>
      </c>
      <c r="BG138" s="686" t="str">
        <f t="shared" si="19"/>
        <v/>
      </c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V138" s="322" t="s">
        <v>161</v>
      </c>
      <c r="CW138" s="322">
        <v>810</v>
      </c>
    </row>
    <row r="139" spans="2:101" s="124" customFormat="1" ht="23.25" customHeight="1">
      <c r="B139" s="325"/>
      <c r="C139" s="333">
        <v>130</v>
      </c>
      <c r="D139" s="677" t="str">
        <f t="shared" si="21"/>
        <v/>
      </c>
      <c r="E139" s="678"/>
      <c r="F139" s="678"/>
      <c r="G139" s="678"/>
      <c r="H139" s="679">
        <v>1</v>
      </c>
      <c r="I139" s="680"/>
      <c r="J139" s="681"/>
      <c r="K139" s="682"/>
      <c r="L139" s="682"/>
      <c r="M139" s="682"/>
      <c r="N139" s="682"/>
      <c r="O139" s="683"/>
      <c r="P139" s="312"/>
      <c r="Q139" s="521"/>
      <c r="R139" s="521"/>
      <c r="S139" s="521"/>
      <c r="T139" s="521"/>
      <c r="U139" s="521"/>
      <c r="V139" s="684"/>
      <c r="W139" s="684"/>
      <c r="X139" s="521"/>
      <c r="Y139" s="622"/>
      <c r="Z139" s="685" t="str">
        <f>'計算書（非表示）'!I135</f>
        <v/>
      </c>
      <c r="AA139" s="685"/>
      <c r="AB139" s="685"/>
      <c r="AC139" s="685"/>
      <c r="AD139" s="686"/>
      <c r="AE139" s="328"/>
      <c r="AF139" s="336">
        <v>130</v>
      </c>
      <c r="AG139" s="677" t="str">
        <f t="shared" si="15"/>
        <v/>
      </c>
      <c r="AH139" s="678"/>
      <c r="AI139" s="678"/>
      <c r="AJ139" s="678"/>
      <c r="AK139" s="679">
        <v>3</v>
      </c>
      <c r="AL139" s="680"/>
      <c r="AM139" s="681"/>
      <c r="AN139" s="682"/>
      <c r="AO139" s="682"/>
      <c r="AP139" s="682"/>
      <c r="AQ139" s="682"/>
      <c r="AR139" s="683"/>
      <c r="AS139" s="312"/>
      <c r="AT139" s="521"/>
      <c r="AU139" s="521"/>
      <c r="AV139" s="521"/>
      <c r="AW139" s="521"/>
      <c r="AX139" s="521"/>
      <c r="AY139" s="687"/>
      <c r="AZ139" s="687"/>
      <c r="BA139" s="521"/>
      <c r="BB139" s="622"/>
      <c r="BC139" s="685" t="str">
        <f>'計算書（非表示）'!S135</f>
        <v/>
      </c>
      <c r="BD139" s="685" t="str">
        <f t="shared" si="16"/>
        <v/>
      </c>
      <c r="BE139" s="685" t="str">
        <f t="shared" si="17"/>
        <v/>
      </c>
      <c r="BF139" s="685" t="str">
        <f t="shared" si="18"/>
        <v/>
      </c>
      <c r="BG139" s="686" t="str">
        <f t="shared" si="19"/>
        <v/>
      </c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V139" s="322" t="s">
        <v>162</v>
      </c>
      <c r="CW139" s="322">
        <v>815</v>
      </c>
    </row>
    <row r="140" spans="2:101" s="124" customFormat="1" ht="23.25" customHeight="1">
      <c r="B140" s="325"/>
      <c r="C140" s="333">
        <v>131</v>
      </c>
      <c r="D140" s="677" t="str">
        <f t="shared" si="21"/>
        <v/>
      </c>
      <c r="E140" s="678"/>
      <c r="F140" s="678"/>
      <c r="G140" s="678"/>
      <c r="H140" s="679">
        <v>1</v>
      </c>
      <c r="I140" s="680"/>
      <c r="J140" s="681"/>
      <c r="K140" s="682"/>
      <c r="L140" s="682"/>
      <c r="M140" s="682"/>
      <c r="N140" s="682"/>
      <c r="O140" s="683"/>
      <c r="P140" s="312"/>
      <c r="Q140" s="521"/>
      <c r="R140" s="521"/>
      <c r="S140" s="521"/>
      <c r="T140" s="521"/>
      <c r="U140" s="521"/>
      <c r="V140" s="684"/>
      <c r="W140" s="684"/>
      <c r="X140" s="521"/>
      <c r="Y140" s="622"/>
      <c r="Z140" s="685" t="str">
        <f>'計算書（非表示）'!I136</f>
        <v/>
      </c>
      <c r="AA140" s="685"/>
      <c r="AB140" s="685"/>
      <c r="AC140" s="685"/>
      <c r="AD140" s="686"/>
      <c r="AE140" s="328"/>
      <c r="AF140" s="336">
        <v>131</v>
      </c>
      <c r="AG140" s="677" t="str">
        <f t="shared" si="15"/>
        <v/>
      </c>
      <c r="AH140" s="678"/>
      <c r="AI140" s="678"/>
      <c r="AJ140" s="678"/>
      <c r="AK140" s="679">
        <v>3</v>
      </c>
      <c r="AL140" s="680"/>
      <c r="AM140" s="681"/>
      <c r="AN140" s="682"/>
      <c r="AO140" s="682"/>
      <c r="AP140" s="682"/>
      <c r="AQ140" s="682"/>
      <c r="AR140" s="683"/>
      <c r="AS140" s="312"/>
      <c r="AT140" s="521"/>
      <c r="AU140" s="521"/>
      <c r="AV140" s="521"/>
      <c r="AW140" s="521"/>
      <c r="AX140" s="521"/>
      <c r="AY140" s="687"/>
      <c r="AZ140" s="687"/>
      <c r="BA140" s="521"/>
      <c r="BB140" s="622"/>
      <c r="BC140" s="685" t="str">
        <f>'計算書（非表示）'!S136</f>
        <v/>
      </c>
      <c r="BD140" s="685" t="str">
        <f t="shared" ref="BD140:BD203" si="22">IF(AY140=0,"",BB140*BC140)</f>
        <v/>
      </c>
      <c r="BE140" s="685" t="str">
        <f t="shared" ref="BE140:BE203" si="23">IF(AZ140=0,"",BC140*BD140)</f>
        <v/>
      </c>
      <c r="BF140" s="685" t="str">
        <f t="shared" ref="BF140:BF203" si="24">IF(BA140=0,"",BD140*BE140)</f>
        <v/>
      </c>
      <c r="BG140" s="686" t="str">
        <f t="shared" ref="BG140:BG203" si="25">IF(BB140=0,"",BE140*BF140)</f>
        <v/>
      </c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V140" s="322" t="s">
        <v>288</v>
      </c>
      <c r="CW140" s="322">
        <v>816</v>
      </c>
    </row>
    <row r="141" spans="2:101" s="124" customFormat="1" ht="23.25" customHeight="1">
      <c r="B141" s="325"/>
      <c r="C141" s="333">
        <v>132</v>
      </c>
      <c r="D141" s="677" t="str">
        <f t="shared" si="21"/>
        <v/>
      </c>
      <c r="E141" s="678"/>
      <c r="F141" s="678"/>
      <c r="G141" s="678"/>
      <c r="H141" s="679">
        <v>1</v>
      </c>
      <c r="I141" s="680"/>
      <c r="J141" s="681"/>
      <c r="K141" s="682"/>
      <c r="L141" s="682"/>
      <c r="M141" s="682"/>
      <c r="N141" s="682"/>
      <c r="O141" s="683"/>
      <c r="P141" s="312"/>
      <c r="Q141" s="521"/>
      <c r="R141" s="521"/>
      <c r="S141" s="521"/>
      <c r="T141" s="521"/>
      <c r="U141" s="521"/>
      <c r="V141" s="684"/>
      <c r="W141" s="684"/>
      <c r="X141" s="521"/>
      <c r="Y141" s="622"/>
      <c r="Z141" s="685" t="str">
        <f>'計算書（非表示）'!I137</f>
        <v/>
      </c>
      <c r="AA141" s="685"/>
      <c r="AB141" s="685"/>
      <c r="AC141" s="685"/>
      <c r="AD141" s="686"/>
      <c r="AE141" s="328"/>
      <c r="AF141" s="336">
        <v>132</v>
      </c>
      <c r="AG141" s="677" t="str">
        <f t="shared" si="15"/>
        <v/>
      </c>
      <c r="AH141" s="678"/>
      <c r="AI141" s="678"/>
      <c r="AJ141" s="678"/>
      <c r="AK141" s="679">
        <v>3</v>
      </c>
      <c r="AL141" s="680"/>
      <c r="AM141" s="681"/>
      <c r="AN141" s="682"/>
      <c r="AO141" s="682"/>
      <c r="AP141" s="682"/>
      <c r="AQ141" s="682"/>
      <c r="AR141" s="683"/>
      <c r="AS141" s="312"/>
      <c r="AT141" s="521"/>
      <c r="AU141" s="521"/>
      <c r="AV141" s="521"/>
      <c r="AW141" s="521"/>
      <c r="AX141" s="521"/>
      <c r="AY141" s="687"/>
      <c r="AZ141" s="687"/>
      <c r="BA141" s="521"/>
      <c r="BB141" s="622"/>
      <c r="BC141" s="685" t="str">
        <f>'計算書（非表示）'!S137</f>
        <v/>
      </c>
      <c r="BD141" s="685" t="str">
        <f t="shared" si="22"/>
        <v/>
      </c>
      <c r="BE141" s="685" t="str">
        <f t="shared" si="23"/>
        <v/>
      </c>
      <c r="BF141" s="685" t="str">
        <f t="shared" si="24"/>
        <v/>
      </c>
      <c r="BG141" s="686" t="str">
        <f t="shared" si="25"/>
        <v/>
      </c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V141" s="322" t="s">
        <v>164</v>
      </c>
      <c r="CW141" s="322">
        <v>817</v>
      </c>
    </row>
    <row r="142" spans="2:101" s="124" customFormat="1" ht="23.25" customHeight="1">
      <c r="B142" s="325"/>
      <c r="C142" s="333">
        <v>133</v>
      </c>
      <c r="D142" s="677" t="str">
        <f t="shared" si="21"/>
        <v/>
      </c>
      <c r="E142" s="678"/>
      <c r="F142" s="678"/>
      <c r="G142" s="678"/>
      <c r="H142" s="679">
        <v>1</v>
      </c>
      <c r="I142" s="680"/>
      <c r="J142" s="681"/>
      <c r="K142" s="682"/>
      <c r="L142" s="682"/>
      <c r="M142" s="682"/>
      <c r="N142" s="682"/>
      <c r="O142" s="683"/>
      <c r="P142" s="312"/>
      <c r="Q142" s="521"/>
      <c r="R142" s="521"/>
      <c r="S142" s="521"/>
      <c r="T142" s="521"/>
      <c r="U142" s="521"/>
      <c r="V142" s="684"/>
      <c r="W142" s="684"/>
      <c r="X142" s="521"/>
      <c r="Y142" s="622"/>
      <c r="Z142" s="685" t="str">
        <f>'計算書（非表示）'!I138</f>
        <v/>
      </c>
      <c r="AA142" s="685"/>
      <c r="AB142" s="685"/>
      <c r="AC142" s="685"/>
      <c r="AD142" s="686"/>
      <c r="AE142" s="328"/>
      <c r="AF142" s="336">
        <v>133</v>
      </c>
      <c r="AG142" s="677" t="str">
        <f t="shared" si="15"/>
        <v/>
      </c>
      <c r="AH142" s="678"/>
      <c r="AI142" s="678"/>
      <c r="AJ142" s="678"/>
      <c r="AK142" s="679">
        <v>3</v>
      </c>
      <c r="AL142" s="680"/>
      <c r="AM142" s="681"/>
      <c r="AN142" s="682"/>
      <c r="AO142" s="682"/>
      <c r="AP142" s="682"/>
      <c r="AQ142" s="682"/>
      <c r="AR142" s="683"/>
      <c r="AS142" s="312"/>
      <c r="AT142" s="521"/>
      <c r="AU142" s="521"/>
      <c r="AV142" s="521"/>
      <c r="AW142" s="521"/>
      <c r="AX142" s="521"/>
      <c r="AY142" s="687"/>
      <c r="AZ142" s="687"/>
      <c r="BA142" s="521"/>
      <c r="BB142" s="622"/>
      <c r="BC142" s="685" t="str">
        <f>'計算書（非表示）'!S138</f>
        <v/>
      </c>
      <c r="BD142" s="685" t="str">
        <f t="shared" si="22"/>
        <v/>
      </c>
      <c r="BE142" s="685" t="str">
        <f t="shared" si="23"/>
        <v/>
      </c>
      <c r="BF142" s="685" t="str">
        <f t="shared" si="24"/>
        <v/>
      </c>
      <c r="BG142" s="686" t="str">
        <f t="shared" si="25"/>
        <v/>
      </c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V142" s="322" t="s">
        <v>147</v>
      </c>
      <c r="CW142" s="322">
        <v>818</v>
      </c>
    </row>
    <row r="143" spans="2:101" s="124" customFormat="1" ht="23.25" customHeight="1">
      <c r="B143" s="325"/>
      <c r="C143" s="333">
        <v>134</v>
      </c>
      <c r="D143" s="677" t="str">
        <f t="shared" si="21"/>
        <v/>
      </c>
      <c r="E143" s="678"/>
      <c r="F143" s="678"/>
      <c r="G143" s="678"/>
      <c r="H143" s="679">
        <v>1</v>
      </c>
      <c r="I143" s="680"/>
      <c r="J143" s="681"/>
      <c r="K143" s="682"/>
      <c r="L143" s="682"/>
      <c r="M143" s="682"/>
      <c r="N143" s="682"/>
      <c r="O143" s="683"/>
      <c r="P143" s="312"/>
      <c r="Q143" s="521"/>
      <c r="R143" s="521"/>
      <c r="S143" s="521"/>
      <c r="T143" s="521"/>
      <c r="U143" s="521"/>
      <c r="V143" s="684"/>
      <c r="W143" s="684"/>
      <c r="X143" s="521"/>
      <c r="Y143" s="622"/>
      <c r="Z143" s="685" t="str">
        <f>'計算書（非表示）'!I139</f>
        <v/>
      </c>
      <c r="AA143" s="685"/>
      <c r="AB143" s="685"/>
      <c r="AC143" s="685"/>
      <c r="AD143" s="686"/>
      <c r="AE143" s="328"/>
      <c r="AF143" s="336">
        <v>134</v>
      </c>
      <c r="AG143" s="677" t="str">
        <f t="shared" si="15"/>
        <v/>
      </c>
      <c r="AH143" s="678"/>
      <c r="AI143" s="678"/>
      <c r="AJ143" s="678"/>
      <c r="AK143" s="679">
        <v>3</v>
      </c>
      <c r="AL143" s="680"/>
      <c r="AM143" s="681"/>
      <c r="AN143" s="682"/>
      <c r="AO143" s="682"/>
      <c r="AP143" s="682"/>
      <c r="AQ143" s="682"/>
      <c r="AR143" s="683"/>
      <c r="AS143" s="312"/>
      <c r="AT143" s="521"/>
      <c r="AU143" s="521"/>
      <c r="AV143" s="521"/>
      <c r="AW143" s="521"/>
      <c r="AX143" s="521"/>
      <c r="AY143" s="687"/>
      <c r="AZ143" s="687"/>
      <c r="BA143" s="521"/>
      <c r="BB143" s="622"/>
      <c r="BC143" s="685" t="str">
        <f>'計算書（非表示）'!S139</f>
        <v/>
      </c>
      <c r="BD143" s="685" t="str">
        <f t="shared" si="22"/>
        <v/>
      </c>
      <c r="BE143" s="685" t="str">
        <f t="shared" si="23"/>
        <v/>
      </c>
      <c r="BF143" s="685" t="str">
        <f t="shared" si="24"/>
        <v/>
      </c>
      <c r="BG143" s="686" t="str">
        <f t="shared" si="25"/>
        <v/>
      </c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V143" s="322" t="s">
        <v>290</v>
      </c>
      <c r="CW143" s="322">
        <v>821</v>
      </c>
    </row>
    <row r="144" spans="2:101" s="124" customFormat="1" ht="23.25" customHeight="1">
      <c r="B144" s="325"/>
      <c r="C144" s="333">
        <v>135</v>
      </c>
      <c r="D144" s="677" t="str">
        <f t="shared" si="21"/>
        <v/>
      </c>
      <c r="E144" s="678"/>
      <c r="F144" s="678"/>
      <c r="G144" s="678"/>
      <c r="H144" s="679">
        <v>1</v>
      </c>
      <c r="I144" s="680"/>
      <c r="J144" s="681"/>
      <c r="K144" s="682"/>
      <c r="L144" s="682"/>
      <c r="M144" s="682"/>
      <c r="N144" s="682"/>
      <c r="O144" s="683"/>
      <c r="P144" s="312"/>
      <c r="Q144" s="521"/>
      <c r="R144" s="521"/>
      <c r="S144" s="521"/>
      <c r="T144" s="521"/>
      <c r="U144" s="521"/>
      <c r="V144" s="684"/>
      <c r="W144" s="684"/>
      <c r="X144" s="521"/>
      <c r="Y144" s="622"/>
      <c r="Z144" s="685" t="str">
        <f>'計算書（非表示）'!I140</f>
        <v/>
      </c>
      <c r="AA144" s="685"/>
      <c r="AB144" s="685"/>
      <c r="AC144" s="685"/>
      <c r="AD144" s="686"/>
      <c r="AE144" s="328"/>
      <c r="AF144" s="336">
        <v>135</v>
      </c>
      <c r="AG144" s="677" t="str">
        <f t="shared" si="15"/>
        <v/>
      </c>
      <c r="AH144" s="678"/>
      <c r="AI144" s="678"/>
      <c r="AJ144" s="678"/>
      <c r="AK144" s="679">
        <v>3</v>
      </c>
      <c r="AL144" s="680"/>
      <c r="AM144" s="681"/>
      <c r="AN144" s="682"/>
      <c r="AO144" s="682"/>
      <c r="AP144" s="682"/>
      <c r="AQ144" s="682"/>
      <c r="AR144" s="683"/>
      <c r="AS144" s="312"/>
      <c r="AT144" s="521"/>
      <c r="AU144" s="521"/>
      <c r="AV144" s="521"/>
      <c r="AW144" s="521"/>
      <c r="AX144" s="521"/>
      <c r="AY144" s="687"/>
      <c r="AZ144" s="687"/>
      <c r="BA144" s="521"/>
      <c r="BB144" s="622"/>
      <c r="BC144" s="685" t="str">
        <f>'計算書（非表示）'!S140</f>
        <v/>
      </c>
      <c r="BD144" s="685" t="str">
        <f t="shared" si="22"/>
        <v/>
      </c>
      <c r="BE144" s="685" t="str">
        <f t="shared" si="23"/>
        <v/>
      </c>
      <c r="BF144" s="685" t="str">
        <f t="shared" si="24"/>
        <v/>
      </c>
      <c r="BG144" s="686" t="str">
        <f t="shared" si="25"/>
        <v/>
      </c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V144" s="322" t="s">
        <v>291</v>
      </c>
      <c r="CW144" s="322">
        <v>824</v>
      </c>
    </row>
    <row r="145" spans="2:101" s="124" customFormat="1" ht="23.25" customHeight="1">
      <c r="B145" s="325"/>
      <c r="C145" s="333">
        <v>136</v>
      </c>
      <c r="D145" s="677" t="str">
        <f t="shared" si="21"/>
        <v/>
      </c>
      <c r="E145" s="678"/>
      <c r="F145" s="678"/>
      <c r="G145" s="678"/>
      <c r="H145" s="679">
        <v>1</v>
      </c>
      <c r="I145" s="680"/>
      <c r="J145" s="681"/>
      <c r="K145" s="682"/>
      <c r="L145" s="682"/>
      <c r="M145" s="682"/>
      <c r="N145" s="682"/>
      <c r="O145" s="683"/>
      <c r="P145" s="312"/>
      <c r="Q145" s="521"/>
      <c r="R145" s="521"/>
      <c r="S145" s="521"/>
      <c r="T145" s="521"/>
      <c r="U145" s="521"/>
      <c r="V145" s="684"/>
      <c r="W145" s="684"/>
      <c r="X145" s="521"/>
      <c r="Y145" s="622"/>
      <c r="Z145" s="685" t="str">
        <f>'計算書（非表示）'!I141</f>
        <v/>
      </c>
      <c r="AA145" s="685"/>
      <c r="AB145" s="685"/>
      <c r="AC145" s="685"/>
      <c r="AD145" s="686"/>
      <c r="AE145" s="328"/>
      <c r="AF145" s="336">
        <v>136</v>
      </c>
      <c r="AG145" s="677" t="str">
        <f t="shared" si="15"/>
        <v/>
      </c>
      <c r="AH145" s="678"/>
      <c r="AI145" s="678"/>
      <c r="AJ145" s="678"/>
      <c r="AK145" s="679">
        <v>3</v>
      </c>
      <c r="AL145" s="680"/>
      <c r="AM145" s="681"/>
      <c r="AN145" s="682"/>
      <c r="AO145" s="682"/>
      <c r="AP145" s="682"/>
      <c r="AQ145" s="682"/>
      <c r="AR145" s="683"/>
      <c r="AS145" s="312"/>
      <c r="AT145" s="521"/>
      <c r="AU145" s="521"/>
      <c r="AV145" s="521"/>
      <c r="AW145" s="521"/>
      <c r="AX145" s="521"/>
      <c r="AY145" s="687"/>
      <c r="AZ145" s="687"/>
      <c r="BA145" s="521"/>
      <c r="BB145" s="622"/>
      <c r="BC145" s="685" t="str">
        <f>'計算書（非表示）'!S141</f>
        <v/>
      </c>
      <c r="BD145" s="685" t="str">
        <f t="shared" si="22"/>
        <v/>
      </c>
      <c r="BE145" s="685" t="str">
        <f t="shared" si="23"/>
        <v/>
      </c>
      <c r="BF145" s="685" t="str">
        <f t="shared" si="24"/>
        <v/>
      </c>
      <c r="BG145" s="686" t="str">
        <f t="shared" si="25"/>
        <v/>
      </c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V145" s="329"/>
      <c r="CW145" s="329"/>
    </row>
    <row r="146" spans="2:101" s="124" customFormat="1" ht="23.25" customHeight="1">
      <c r="B146" s="325"/>
      <c r="C146" s="333">
        <v>137</v>
      </c>
      <c r="D146" s="677" t="str">
        <f t="shared" si="21"/>
        <v/>
      </c>
      <c r="E146" s="678"/>
      <c r="F146" s="678"/>
      <c r="G146" s="678"/>
      <c r="H146" s="679">
        <v>1</v>
      </c>
      <c r="I146" s="680"/>
      <c r="J146" s="681"/>
      <c r="K146" s="682"/>
      <c r="L146" s="682"/>
      <c r="M146" s="682"/>
      <c r="N146" s="682"/>
      <c r="O146" s="683"/>
      <c r="P146" s="312"/>
      <c r="Q146" s="521"/>
      <c r="R146" s="521"/>
      <c r="S146" s="521"/>
      <c r="T146" s="521"/>
      <c r="U146" s="521"/>
      <c r="V146" s="684"/>
      <c r="W146" s="684"/>
      <c r="X146" s="521"/>
      <c r="Y146" s="622"/>
      <c r="Z146" s="685" t="str">
        <f>'計算書（非表示）'!I142</f>
        <v/>
      </c>
      <c r="AA146" s="685"/>
      <c r="AB146" s="685"/>
      <c r="AC146" s="685"/>
      <c r="AD146" s="686"/>
      <c r="AE146" s="328"/>
      <c r="AF146" s="336">
        <v>137</v>
      </c>
      <c r="AG146" s="677" t="str">
        <f t="shared" si="15"/>
        <v/>
      </c>
      <c r="AH146" s="678"/>
      <c r="AI146" s="678"/>
      <c r="AJ146" s="678"/>
      <c r="AK146" s="679">
        <v>3</v>
      </c>
      <c r="AL146" s="680"/>
      <c r="AM146" s="681"/>
      <c r="AN146" s="682"/>
      <c r="AO146" s="682"/>
      <c r="AP146" s="682"/>
      <c r="AQ146" s="682"/>
      <c r="AR146" s="683"/>
      <c r="AS146" s="312"/>
      <c r="AT146" s="521"/>
      <c r="AU146" s="521"/>
      <c r="AV146" s="521"/>
      <c r="AW146" s="521"/>
      <c r="AX146" s="521"/>
      <c r="AY146" s="687"/>
      <c r="AZ146" s="687"/>
      <c r="BA146" s="521"/>
      <c r="BB146" s="622"/>
      <c r="BC146" s="685" t="str">
        <f>'計算書（非表示）'!S142</f>
        <v/>
      </c>
      <c r="BD146" s="685" t="str">
        <f t="shared" si="22"/>
        <v/>
      </c>
      <c r="BE146" s="685" t="str">
        <f t="shared" si="23"/>
        <v/>
      </c>
      <c r="BF146" s="685" t="str">
        <f t="shared" si="24"/>
        <v/>
      </c>
      <c r="BG146" s="686" t="str">
        <f t="shared" si="25"/>
        <v/>
      </c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V146" s="329"/>
      <c r="CW146" s="329"/>
    </row>
    <row r="147" spans="2:101" s="124" customFormat="1" ht="23.25" customHeight="1">
      <c r="B147" s="325"/>
      <c r="C147" s="333">
        <v>138</v>
      </c>
      <c r="D147" s="677" t="str">
        <f t="shared" si="21"/>
        <v/>
      </c>
      <c r="E147" s="678"/>
      <c r="F147" s="678"/>
      <c r="G147" s="678"/>
      <c r="H147" s="679">
        <v>1</v>
      </c>
      <c r="I147" s="680"/>
      <c r="J147" s="681"/>
      <c r="K147" s="682"/>
      <c r="L147" s="682"/>
      <c r="M147" s="682"/>
      <c r="N147" s="682"/>
      <c r="O147" s="683"/>
      <c r="P147" s="312"/>
      <c r="Q147" s="521"/>
      <c r="R147" s="521"/>
      <c r="S147" s="521"/>
      <c r="T147" s="521"/>
      <c r="U147" s="521"/>
      <c r="V147" s="684"/>
      <c r="W147" s="684"/>
      <c r="X147" s="521"/>
      <c r="Y147" s="622"/>
      <c r="Z147" s="685" t="str">
        <f>'計算書（非表示）'!I143</f>
        <v/>
      </c>
      <c r="AA147" s="685"/>
      <c r="AB147" s="685"/>
      <c r="AC147" s="685"/>
      <c r="AD147" s="686"/>
      <c r="AE147" s="328"/>
      <c r="AF147" s="336">
        <v>138</v>
      </c>
      <c r="AG147" s="677" t="str">
        <f t="shared" si="15"/>
        <v/>
      </c>
      <c r="AH147" s="678"/>
      <c r="AI147" s="678"/>
      <c r="AJ147" s="678"/>
      <c r="AK147" s="679">
        <v>3</v>
      </c>
      <c r="AL147" s="680"/>
      <c r="AM147" s="681"/>
      <c r="AN147" s="682"/>
      <c r="AO147" s="682"/>
      <c r="AP147" s="682"/>
      <c r="AQ147" s="682"/>
      <c r="AR147" s="683"/>
      <c r="AS147" s="312"/>
      <c r="AT147" s="521"/>
      <c r="AU147" s="521"/>
      <c r="AV147" s="521"/>
      <c r="AW147" s="521"/>
      <c r="AX147" s="521"/>
      <c r="AY147" s="687"/>
      <c r="AZ147" s="687"/>
      <c r="BA147" s="521"/>
      <c r="BB147" s="622"/>
      <c r="BC147" s="685" t="str">
        <f>'計算書（非表示）'!S143</f>
        <v/>
      </c>
      <c r="BD147" s="685" t="str">
        <f t="shared" si="22"/>
        <v/>
      </c>
      <c r="BE147" s="685" t="str">
        <f t="shared" si="23"/>
        <v/>
      </c>
      <c r="BF147" s="685" t="str">
        <f t="shared" si="24"/>
        <v/>
      </c>
      <c r="BG147" s="686" t="str">
        <f t="shared" si="25"/>
        <v/>
      </c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V147" s="329"/>
      <c r="CW147" s="329"/>
    </row>
    <row r="148" spans="2:101" s="124" customFormat="1" ht="23.25" customHeight="1">
      <c r="B148" s="325"/>
      <c r="C148" s="333">
        <v>139</v>
      </c>
      <c r="D148" s="677" t="str">
        <f t="shared" si="21"/>
        <v/>
      </c>
      <c r="E148" s="678"/>
      <c r="F148" s="678"/>
      <c r="G148" s="678"/>
      <c r="H148" s="679">
        <v>1</v>
      </c>
      <c r="I148" s="680"/>
      <c r="J148" s="681"/>
      <c r="K148" s="682"/>
      <c r="L148" s="682"/>
      <c r="M148" s="682"/>
      <c r="N148" s="682"/>
      <c r="O148" s="683"/>
      <c r="P148" s="312"/>
      <c r="Q148" s="521"/>
      <c r="R148" s="521"/>
      <c r="S148" s="521"/>
      <c r="T148" s="521"/>
      <c r="U148" s="521"/>
      <c r="V148" s="684"/>
      <c r="W148" s="684"/>
      <c r="X148" s="521"/>
      <c r="Y148" s="622"/>
      <c r="Z148" s="685" t="str">
        <f>'計算書（非表示）'!I144</f>
        <v/>
      </c>
      <c r="AA148" s="685"/>
      <c r="AB148" s="685"/>
      <c r="AC148" s="685"/>
      <c r="AD148" s="686"/>
      <c r="AE148" s="328"/>
      <c r="AF148" s="336">
        <v>139</v>
      </c>
      <c r="AG148" s="677" t="str">
        <f t="shared" si="15"/>
        <v/>
      </c>
      <c r="AH148" s="678"/>
      <c r="AI148" s="678"/>
      <c r="AJ148" s="678"/>
      <c r="AK148" s="679">
        <v>3</v>
      </c>
      <c r="AL148" s="680"/>
      <c r="AM148" s="681"/>
      <c r="AN148" s="682"/>
      <c r="AO148" s="682"/>
      <c r="AP148" s="682"/>
      <c r="AQ148" s="682"/>
      <c r="AR148" s="683"/>
      <c r="AS148" s="312"/>
      <c r="AT148" s="521"/>
      <c r="AU148" s="521"/>
      <c r="AV148" s="521"/>
      <c r="AW148" s="521"/>
      <c r="AX148" s="521"/>
      <c r="AY148" s="687"/>
      <c r="AZ148" s="687"/>
      <c r="BA148" s="521"/>
      <c r="BB148" s="622"/>
      <c r="BC148" s="685" t="str">
        <f>'計算書（非表示）'!S144</f>
        <v/>
      </c>
      <c r="BD148" s="685" t="str">
        <f t="shared" si="22"/>
        <v/>
      </c>
      <c r="BE148" s="685" t="str">
        <f t="shared" si="23"/>
        <v/>
      </c>
      <c r="BF148" s="685" t="str">
        <f t="shared" si="24"/>
        <v/>
      </c>
      <c r="BG148" s="686" t="str">
        <f t="shared" si="25"/>
        <v/>
      </c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V148" s="329"/>
      <c r="CW148" s="329"/>
    </row>
    <row r="149" spans="2:101" s="124" customFormat="1" ht="23.25" customHeight="1">
      <c r="B149" s="325"/>
      <c r="C149" s="333">
        <v>140</v>
      </c>
      <c r="D149" s="677" t="str">
        <f t="shared" si="21"/>
        <v/>
      </c>
      <c r="E149" s="678"/>
      <c r="F149" s="678"/>
      <c r="G149" s="678"/>
      <c r="H149" s="679">
        <v>1</v>
      </c>
      <c r="I149" s="680"/>
      <c r="J149" s="681"/>
      <c r="K149" s="682"/>
      <c r="L149" s="682"/>
      <c r="M149" s="682"/>
      <c r="N149" s="682"/>
      <c r="O149" s="683"/>
      <c r="P149" s="312"/>
      <c r="Q149" s="521"/>
      <c r="R149" s="521"/>
      <c r="S149" s="521"/>
      <c r="T149" s="521"/>
      <c r="U149" s="521"/>
      <c r="V149" s="684"/>
      <c r="W149" s="684"/>
      <c r="X149" s="521"/>
      <c r="Y149" s="622"/>
      <c r="Z149" s="685" t="str">
        <f>'計算書（非表示）'!I145</f>
        <v/>
      </c>
      <c r="AA149" s="685"/>
      <c r="AB149" s="685"/>
      <c r="AC149" s="685"/>
      <c r="AD149" s="686"/>
      <c r="AE149" s="328"/>
      <c r="AF149" s="336">
        <v>140</v>
      </c>
      <c r="AG149" s="677" t="str">
        <f t="shared" si="15"/>
        <v/>
      </c>
      <c r="AH149" s="678"/>
      <c r="AI149" s="678"/>
      <c r="AJ149" s="678"/>
      <c r="AK149" s="679">
        <v>3</v>
      </c>
      <c r="AL149" s="680"/>
      <c r="AM149" s="681"/>
      <c r="AN149" s="682"/>
      <c r="AO149" s="682"/>
      <c r="AP149" s="682"/>
      <c r="AQ149" s="682"/>
      <c r="AR149" s="683"/>
      <c r="AS149" s="312"/>
      <c r="AT149" s="521"/>
      <c r="AU149" s="521"/>
      <c r="AV149" s="521"/>
      <c r="AW149" s="521"/>
      <c r="AX149" s="521"/>
      <c r="AY149" s="687"/>
      <c r="AZ149" s="687"/>
      <c r="BA149" s="521"/>
      <c r="BB149" s="622"/>
      <c r="BC149" s="685" t="str">
        <f>'計算書（非表示）'!S145</f>
        <v/>
      </c>
      <c r="BD149" s="685" t="str">
        <f t="shared" si="22"/>
        <v/>
      </c>
      <c r="BE149" s="685" t="str">
        <f t="shared" si="23"/>
        <v/>
      </c>
      <c r="BF149" s="685" t="str">
        <f t="shared" si="24"/>
        <v/>
      </c>
      <c r="BG149" s="686" t="str">
        <f t="shared" si="25"/>
        <v/>
      </c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V149" s="329"/>
      <c r="CW149" s="329"/>
    </row>
    <row r="150" spans="2:101" s="124" customFormat="1" ht="23.25" customHeight="1">
      <c r="B150" s="325"/>
      <c r="C150" s="333">
        <v>141</v>
      </c>
      <c r="D150" s="677" t="str">
        <f t="shared" si="21"/>
        <v/>
      </c>
      <c r="E150" s="678"/>
      <c r="F150" s="678"/>
      <c r="G150" s="678"/>
      <c r="H150" s="679">
        <v>1</v>
      </c>
      <c r="I150" s="680"/>
      <c r="J150" s="681"/>
      <c r="K150" s="682"/>
      <c r="L150" s="682"/>
      <c r="M150" s="682"/>
      <c r="N150" s="682"/>
      <c r="O150" s="683"/>
      <c r="P150" s="312"/>
      <c r="Q150" s="521"/>
      <c r="R150" s="521"/>
      <c r="S150" s="521"/>
      <c r="T150" s="521"/>
      <c r="U150" s="521"/>
      <c r="V150" s="684"/>
      <c r="W150" s="684"/>
      <c r="X150" s="521"/>
      <c r="Y150" s="622"/>
      <c r="Z150" s="685" t="str">
        <f>'計算書（非表示）'!I146</f>
        <v/>
      </c>
      <c r="AA150" s="685"/>
      <c r="AB150" s="685"/>
      <c r="AC150" s="685"/>
      <c r="AD150" s="686"/>
      <c r="AE150" s="328"/>
      <c r="AF150" s="336">
        <v>141</v>
      </c>
      <c r="AG150" s="677" t="str">
        <f t="shared" si="15"/>
        <v/>
      </c>
      <c r="AH150" s="678"/>
      <c r="AI150" s="678"/>
      <c r="AJ150" s="678"/>
      <c r="AK150" s="679">
        <v>3</v>
      </c>
      <c r="AL150" s="680"/>
      <c r="AM150" s="681"/>
      <c r="AN150" s="682"/>
      <c r="AO150" s="682"/>
      <c r="AP150" s="682"/>
      <c r="AQ150" s="682"/>
      <c r="AR150" s="683"/>
      <c r="AS150" s="312"/>
      <c r="AT150" s="521"/>
      <c r="AU150" s="521"/>
      <c r="AV150" s="521"/>
      <c r="AW150" s="521"/>
      <c r="AX150" s="521"/>
      <c r="AY150" s="687"/>
      <c r="AZ150" s="687"/>
      <c r="BA150" s="521"/>
      <c r="BB150" s="622"/>
      <c r="BC150" s="685" t="str">
        <f>'計算書（非表示）'!S146</f>
        <v/>
      </c>
      <c r="BD150" s="685" t="str">
        <f t="shared" si="22"/>
        <v/>
      </c>
      <c r="BE150" s="685" t="str">
        <f t="shared" si="23"/>
        <v/>
      </c>
      <c r="BF150" s="685" t="str">
        <f t="shared" si="24"/>
        <v/>
      </c>
      <c r="BG150" s="686" t="str">
        <f t="shared" si="25"/>
        <v/>
      </c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V150" s="329"/>
      <c r="CW150" s="329"/>
    </row>
    <row r="151" spans="2:101" s="124" customFormat="1" ht="23.25" customHeight="1">
      <c r="B151" s="325"/>
      <c r="C151" s="333">
        <v>142</v>
      </c>
      <c r="D151" s="677" t="str">
        <f t="shared" si="21"/>
        <v/>
      </c>
      <c r="E151" s="678"/>
      <c r="F151" s="678"/>
      <c r="G151" s="678"/>
      <c r="H151" s="679">
        <v>1</v>
      </c>
      <c r="I151" s="680"/>
      <c r="J151" s="681"/>
      <c r="K151" s="682"/>
      <c r="L151" s="682"/>
      <c r="M151" s="682"/>
      <c r="N151" s="682"/>
      <c r="O151" s="683"/>
      <c r="P151" s="312"/>
      <c r="Q151" s="521"/>
      <c r="R151" s="521"/>
      <c r="S151" s="521"/>
      <c r="T151" s="521"/>
      <c r="U151" s="521"/>
      <c r="V151" s="684"/>
      <c r="W151" s="684"/>
      <c r="X151" s="521"/>
      <c r="Y151" s="622"/>
      <c r="Z151" s="685" t="str">
        <f>'計算書（非表示）'!I147</f>
        <v/>
      </c>
      <c r="AA151" s="685"/>
      <c r="AB151" s="685"/>
      <c r="AC151" s="685"/>
      <c r="AD151" s="686"/>
      <c r="AE151" s="328"/>
      <c r="AF151" s="336">
        <v>142</v>
      </c>
      <c r="AG151" s="677" t="str">
        <f t="shared" si="15"/>
        <v/>
      </c>
      <c r="AH151" s="678"/>
      <c r="AI151" s="678"/>
      <c r="AJ151" s="678"/>
      <c r="AK151" s="679">
        <v>3</v>
      </c>
      <c r="AL151" s="680"/>
      <c r="AM151" s="681"/>
      <c r="AN151" s="682"/>
      <c r="AO151" s="682"/>
      <c r="AP151" s="682"/>
      <c r="AQ151" s="682"/>
      <c r="AR151" s="683"/>
      <c r="AS151" s="312"/>
      <c r="AT151" s="521"/>
      <c r="AU151" s="521"/>
      <c r="AV151" s="521"/>
      <c r="AW151" s="521"/>
      <c r="AX151" s="521"/>
      <c r="AY151" s="687"/>
      <c r="AZ151" s="687"/>
      <c r="BA151" s="521"/>
      <c r="BB151" s="622"/>
      <c r="BC151" s="685" t="str">
        <f>'計算書（非表示）'!S147</f>
        <v/>
      </c>
      <c r="BD151" s="685" t="str">
        <f t="shared" si="22"/>
        <v/>
      </c>
      <c r="BE151" s="685" t="str">
        <f t="shared" si="23"/>
        <v/>
      </c>
      <c r="BF151" s="685" t="str">
        <f t="shared" si="24"/>
        <v/>
      </c>
      <c r="BG151" s="686" t="str">
        <f t="shared" si="25"/>
        <v/>
      </c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V151" s="329"/>
      <c r="CW151" s="329"/>
    </row>
    <row r="152" spans="2:101" s="124" customFormat="1" ht="23.25" customHeight="1">
      <c r="B152" s="325"/>
      <c r="C152" s="333">
        <v>143</v>
      </c>
      <c r="D152" s="677" t="str">
        <f t="shared" si="21"/>
        <v/>
      </c>
      <c r="E152" s="678"/>
      <c r="F152" s="678"/>
      <c r="G152" s="678"/>
      <c r="H152" s="679">
        <v>1</v>
      </c>
      <c r="I152" s="680"/>
      <c r="J152" s="681"/>
      <c r="K152" s="682"/>
      <c r="L152" s="682"/>
      <c r="M152" s="682"/>
      <c r="N152" s="682"/>
      <c r="O152" s="683"/>
      <c r="P152" s="312"/>
      <c r="Q152" s="521"/>
      <c r="R152" s="521"/>
      <c r="S152" s="521"/>
      <c r="T152" s="521"/>
      <c r="U152" s="521"/>
      <c r="V152" s="684"/>
      <c r="W152" s="684"/>
      <c r="X152" s="521"/>
      <c r="Y152" s="622"/>
      <c r="Z152" s="685" t="str">
        <f>'計算書（非表示）'!I148</f>
        <v/>
      </c>
      <c r="AA152" s="685"/>
      <c r="AB152" s="685"/>
      <c r="AC152" s="685"/>
      <c r="AD152" s="686"/>
      <c r="AE152" s="328"/>
      <c r="AF152" s="336">
        <v>143</v>
      </c>
      <c r="AG152" s="677" t="str">
        <f t="shared" si="15"/>
        <v/>
      </c>
      <c r="AH152" s="678"/>
      <c r="AI152" s="678"/>
      <c r="AJ152" s="678"/>
      <c r="AK152" s="679">
        <v>3</v>
      </c>
      <c r="AL152" s="680"/>
      <c r="AM152" s="681"/>
      <c r="AN152" s="682"/>
      <c r="AO152" s="682"/>
      <c r="AP152" s="682"/>
      <c r="AQ152" s="682"/>
      <c r="AR152" s="683"/>
      <c r="AS152" s="312"/>
      <c r="AT152" s="521"/>
      <c r="AU152" s="521"/>
      <c r="AV152" s="521"/>
      <c r="AW152" s="521"/>
      <c r="AX152" s="521"/>
      <c r="AY152" s="687"/>
      <c r="AZ152" s="687"/>
      <c r="BA152" s="521"/>
      <c r="BB152" s="622"/>
      <c r="BC152" s="685" t="str">
        <f>'計算書（非表示）'!S148</f>
        <v/>
      </c>
      <c r="BD152" s="685" t="str">
        <f t="shared" si="22"/>
        <v/>
      </c>
      <c r="BE152" s="685" t="str">
        <f t="shared" si="23"/>
        <v/>
      </c>
      <c r="BF152" s="685" t="str">
        <f t="shared" si="24"/>
        <v/>
      </c>
      <c r="BG152" s="686" t="str">
        <f t="shared" si="25"/>
        <v/>
      </c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V152" s="329"/>
      <c r="CW152" s="329"/>
    </row>
    <row r="153" spans="2:101" s="124" customFormat="1" ht="23.25" customHeight="1">
      <c r="B153" s="325"/>
      <c r="C153" s="333">
        <v>144</v>
      </c>
      <c r="D153" s="677" t="str">
        <f t="shared" si="21"/>
        <v/>
      </c>
      <c r="E153" s="678"/>
      <c r="F153" s="678"/>
      <c r="G153" s="678"/>
      <c r="H153" s="679">
        <v>1</v>
      </c>
      <c r="I153" s="680"/>
      <c r="J153" s="681"/>
      <c r="K153" s="682"/>
      <c r="L153" s="682"/>
      <c r="M153" s="682"/>
      <c r="N153" s="682"/>
      <c r="O153" s="683"/>
      <c r="P153" s="312"/>
      <c r="Q153" s="521"/>
      <c r="R153" s="521"/>
      <c r="S153" s="521"/>
      <c r="T153" s="521"/>
      <c r="U153" s="521"/>
      <c r="V153" s="684"/>
      <c r="W153" s="684"/>
      <c r="X153" s="521"/>
      <c r="Y153" s="622"/>
      <c r="Z153" s="685" t="str">
        <f>'計算書（非表示）'!I149</f>
        <v/>
      </c>
      <c r="AA153" s="685"/>
      <c r="AB153" s="685"/>
      <c r="AC153" s="685"/>
      <c r="AD153" s="686"/>
      <c r="AE153" s="328"/>
      <c r="AF153" s="336">
        <v>144</v>
      </c>
      <c r="AG153" s="677" t="str">
        <f t="shared" si="15"/>
        <v/>
      </c>
      <c r="AH153" s="678"/>
      <c r="AI153" s="678"/>
      <c r="AJ153" s="678"/>
      <c r="AK153" s="679">
        <v>3</v>
      </c>
      <c r="AL153" s="680"/>
      <c r="AM153" s="681"/>
      <c r="AN153" s="682"/>
      <c r="AO153" s="682"/>
      <c r="AP153" s="682"/>
      <c r="AQ153" s="682"/>
      <c r="AR153" s="683"/>
      <c r="AS153" s="312"/>
      <c r="AT153" s="521"/>
      <c r="AU153" s="521"/>
      <c r="AV153" s="521"/>
      <c r="AW153" s="521"/>
      <c r="AX153" s="521"/>
      <c r="AY153" s="687"/>
      <c r="AZ153" s="687"/>
      <c r="BA153" s="521"/>
      <c r="BB153" s="622"/>
      <c r="BC153" s="685" t="str">
        <f>'計算書（非表示）'!S149</f>
        <v/>
      </c>
      <c r="BD153" s="685" t="str">
        <f t="shared" si="22"/>
        <v/>
      </c>
      <c r="BE153" s="685" t="str">
        <f t="shared" si="23"/>
        <v/>
      </c>
      <c r="BF153" s="685" t="str">
        <f t="shared" si="24"/>
        <v/>
      </c>
      <c r="BG153" s="686" t="str">
        <f t="shared" si="25"/>
        <v/>
      </c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V153" s="329"/>
      <c r="CW153" s="329"/>
    </row>
    <row r="154" spans="2:101" s="124" customFormat="1" ht="23.25" customHeight="1">
      <c r="B154" s="325"/>
      <c r="C154" s="333">
        <v>145</v>
      </c>
      <c r="D154" s="677" t="str">
        <f t="shared" si="21"/>
        <v/>
      </c>
      <c r="E154" s="678"/>
      <c r="F154" s="678"/>
      <c r="G154" s="678"/>
      <c r="H154" s="679">
        <v>1</v>
      </c>
      <c r="I154" s="680"/>
      <c r="J154" s="681"/>
      <c r="K154" s="682"/>
      <c r="L154" s="682"/>
      <c r="M154" s="682"/>
      <c r="N154" s="682"/>
      <c r="O154" s="683"/>
      <c r="P154" s="312"/>
      <c r="Q154" s="521"/>
      <c r="R154" s="521"/>
      <c r="S154" s="521"/>
      <c r="T154" s="521"/>
      <c r="U154" s="521"/>
      <c r="V154" s="684"/>
      <c r="W154" s="684"/>
      <c r="X154" s="521"/>
      <c r="Y154" s="622"/>
      <c r="Z154" s="685" t="str">
        <f>'計算書（非表示）'!I150</f>
        <v/>
      </c>
      <c r="AA154" s="685"/>
      <c r="AB154" s="685"/>
      <c r="AC154" s="685"/>
      <c r="AD154" s="686"/>
      <c r="AE154" s="328"/>
      <c r="AF154" s="336">
        <v>145</v>
      </c>
      <c r="AG154" s="677" t="str">
        <f t="shared" si="15"/>
        <v/>
      </c>
      <c r="AH154" s="678"/>
      <c r="AI154" s="678"/>
      <c r="AJ154" s="678"/>
      <c r="AK154" s="679">
        <v>3</v>
      </c>
      <c r="AL154" s="680"/>
      <c r="AM154" s="681"/>
      <c r="AN154" s="682"/>
      <c r="AO154" s="682"/>
      <c r="AP154" s="682"/>
      <c r="AQ154" s="682"/>
      <c r="AR154" s="683"/>
      <c r="AS154" s="312"/>
      <c r="AT154" s="521"/>
      <c r="AU154" s="521"/>
      <c r="AV154" s="521"/>
      <c r="AW154" s="521"/>
      <c r="AX154" s="521"/>
      <c r="AY154" s="687"/>
      <c r="AZ154" s="687"/>
      <c r="BA154" s="521"/>
      <c r="BB154" s="622"/>
      <c r="BC154" s="685" t="str">
        <f>'計算書（非表示）'!S150</f>
        <v/>
      </c>
      <c r="BD154" s="685" t="str">
        <f t="shared" si="22"/>
        <v/>
      </c>
      <c r="BE154" s="685" t="str">
        <f t="shared" si="23"/>
        <v/>
      </c>
      <c r="BF154" s="685" t="str">
        <f t="shared" si="24"/>
        <v/>
      </c>
      <c r="BG154" s="686" t="str">
        <f t="shared" si="25"/>
        <v/>
      </c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V154" s="329"/>
      <c r="CW154" s="329"/>
    </row>
    <row r="155" spans="2:101" s="124" customFormat="1" ht="23.25" customHeight="1">
      <c r="B155" s="325"/>
      <c r="C155" s="333">
        <v>146</v>
      </c>
      <c r="D155" s="677" t="str">
        <f t="shared" si="21"/>
        <v/>
      </c>
      <c r="E155" s="678"/>
      <c r="F155" s="678"/>
      <c r="G155" s="678"/>
      <c r="H155" s="679">
        <v>1</v>
      </c>
      <c r="I155" s="680"/>
      <c r="J155" s="681"/>
      <c r="K155" s="682"/>
      <c r="L155" s="682"/>
      <c r="M155" s="682"/>
      <c r="N155" s="682"/>
      <c r="O155" s="683"/>
      <c r="P155" s="312"/>
      <c r="Q155" s="521"/>
      <c r="R155" s="521"/>
      <c r="S155" s="521"/>
      <c r="T155" s="521"/>
      <c r="U155" s="521"/>
      <c r="V155" s="684"/>
      <c r="W155" s="684"/>
      <c r="X155" s="521"/>
      <c r="Y155" s="622"/>
      <c r="Z155" s="685" t="str">
        <f>'計算書（非表示）'!I151</f>
        <v/>
      </c>
      <c r="AA155" s="685"/>
      <c r="AB155" s="685"/>
      <c r="AC155" s="685"/>
      <c r="AD155" s="686"/>
      <c r="AE155" s="328"/>
      <c r="AF155" s="336">
        <v>146</v>
      </c>
      <c r="AG155" s="677" t="str">
        <f t="shared" si="15"/>
        <v/>
      </c>
      <c r="AH155" s="678"/>
      <c r="AI155" s="678"/>
      <c r="AJ155" s="678"/>
      <c r="AK155" s="679">
        <v>3</v>
      </c>
      <c r="AL155" s="680"/>
      <c r="AM155" s="681"/>
      <c r="AN155" s="682"/>
      <c r="AO155" s="682"/>
      <c r="AP155" s="682"/>
      <c r="AQ155" s="682"/>
      <c r="AR155" s="683"/>
      <c r="AS155" s="312"/>
      <c r="AT155" s="521"/>
      <c r="AU155" s="521"/>
      <c r="AV155" s="521"/>
      <c r="AW155" s="521"/>
      <c r="AX155" s="521"/>
      <c r="AY155" s="687"/>
      <c r="AZ155" s="687"/>
      <c r="BA155" s="521"/>
      <c r="BB155" s="622"/>
      <c r="BC155" s="685" t="str">
        <f>'計算書（非表示）'!S151</f>
        <v/>
      </c>
      <c r="BD155" s="685" t="str">
        <f t="shared" si="22"/>
        <v/>
      </c>
      <c r="BE155" s="685" t="str">
        <f t="shared" si="23"/>
        <v/>
      </c>
      <c r="BF155" s="685" t="str">
        <f t="shared" si="24"/>
        <v/>
      </c>
      <c r="BG155" s="686" t="str">
        <f t="shared" si="25"/>
        <v/>
      </c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V155" s="329"/>
      <c r="CW155" s="329"/>
    </row>
    <row r="156" spans="2:101" s="124" customFormat="1" ht="23.25" customHeight="1">
      <c r="B156" s="325"/>
      <c r="C156" s="333">
        <v>147</v>
      </c>
      <c r="D156" s="677" t="str">
        <f t="shared" si="21"/>
        <v/>
      </c>
      <c r="E156" s="678"/>
      <c r="F156" s="678"/>
      <c r="G156" s="678"/>
      <c r="H156" s="679">
        <v>1</v>
      </c>
      <c r="I156" s="680"/>
      <c r="J156" s="681"/>
      <c r="K156" s="682"/>
      <c r="L156" s="682"/>
      <c r="M156" s="682"/>
      <c r="N156" s="682"/>
      <c r="O156" s="683"/>
      <c r="P156" s="312"/>
      <c r="Q156" s="521"/>
      <c r="R156" s="521"/>
      <c r="S156" s="521"/>
      <c r="T156" s="521"/>
      <c r="U156" s="521"/>
      <c r="V156" s="684"/>
      <c r="W156" s="684"/>
      <c r="X156" s="521"/>
      <c r="Y156" s="622"/>
      <c r="Z156" s="685" t="str">
        <f>'計算書（非表示）'!I152</f>
        <v/>
      </c>
      <c r="AA156" s="685"/>
      <c r="AB156" s="685"/>
      <c r="AC156" s="685"/>
      <c r="AD156" s="686"/>
      <c r="AE156" s="328"/>
      <c r="AF156" s="336">
        <v>147</v>
      </c>
      <c r="AG156" s="677" t="str">
        <f t="shared" si="15"/>
        <v/>
      </c>
      <c r="AH156" s="678"/>
      <c r="AI156" s="678"/>
      <c r="AJ156" s="678"/>
      <c r="AK156" s="679">
        <v>3</v>
      </c>
      <c r="AL156" s="680"/>
      <c r="AM156" s="681"/>
      <c r="AN156" s="682"/>
      <c r="AO156" s="682"/>
      <c r="AP156" s="682"/>
      <c r="AQ156" s="682"/>
      <c r="AR156" s="683"/>
      <c r="AS156" s="312"/>
      <c r="AT156" s="521"/>
      <c r="AU156" s="521"/>
      <c r="AV156" s="521"/>
      <c r="AW156" s="521"/>
      <c r="AX156" s="521"/>
      <c r="AY156" s="687"/>
      <c r="AZ156" s="687"/>
      <c r="BA156" s="521"/>
      <c r="BB156" s="622"/>
      <c r="BC156" s="685" t="str">
        <f>'計算書（非表示）'!S152</f>
        <v/>
      </c>
      <c r="BD156" s="685" t="str">
        <f t="shared" si="22"/>
        <v/>
      </c>
      <c r="BE156" s="685" t="str">
        <f t="shared" si="23"/>
        <v/>
      </c>
      <c r="BF156" s="685" t="str">
        <f t="shared" si="24"/>
        <v/>
      </c>
      <c r="BG156" s="686" t="str">
        <f t="shared" si="25"/>
        <v/>
      </c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V156" s="329"/>
      <c r="CW156" s="329"/>
    </row>
    <row r="157" spans="2:101" s="124" customFormat="1" ht="23.25" customHeight="1">
      <c r="B157" s="325"/>
      <c r="C157" s="333">
        <v>148</v>
      </c>
      <c r="D157" s="677" t="str">
        <f t="shared" si="21"/>
        <v/>
      </c>
      <c r="E157" s="678"/>
      <c r="F157" s="678"/>
      <c r="G157" s="678"/>
      <c r="H157" s="679">
        <v>1</v>
      </c>
      <c r="I157" s="680"/>
      <c r="J157" s="681"/>
      <c r="K157" s="682"/>
      <c r="L157" s="682"/>
      <c r="M157" s="682"/>
      <c r="N157" s="682"/>
      <c r="O157" s="683"/>
      <c r="P157" s="312"/>
      <c r="Q157" s="521"/>
      <c r="R157" s="521"/>
      <c r="S157" s="521"/>
      <c r="T157" s="521"/>
      <c r="U157" s="521"/>
      <c r="V157" s="684"/>
      <c r="W157" s="684"/>
      <c r="X157" s="521"/>
      <c r="Y157" s="622"/>
      <c r="Z157" s="685" t="str">
        <f>'計算書（非表示）'!I153</f>
        <v/>
      </c>
      <c r="AA157" s="685"/>
      <c r="AB157" s="685"/>
      <c r="AC157" s="685"/>
      <c r="AD157" s="686"/>
      <c r="AE157" s="328"/>
      <c r="AF157" s="336">
        <v>148</v>
      </c>
      <c r="AG157" s="677" t="str">
        <f t="shared" si="15"/>
        <v/>
      </c>
      <c r="AH157" s="678"/>
      <c r="AI157" s="678"/>
      <c r="AJ157" s="678"/>
      <c r="AK157" s="679">
        <v>3</v>
      </c>
      <c r="AL157" s="680"/>
      <c r="AM157" s="681"/>
      <c r="AN157" s="682"/>
      <c r="AO157" s="682"/>
      <c r="AP157" s="682"/>
      <c r="AQ157" s="682"/>
      <c r="AR157" s="683"/>
      <c r="AS157" s="312"/>
      <c r="AT157" s="521"/>
      <c r="AU157" s="521"/>
      <c r="AV157" s="521"/>
      <c r="AW157" s="521"/>
      <c r="AX157" s="521"/>
      <c r="AY157" s="687"/>
      <c r="AZ157" s="687"/>
      <c r="BA157" s="521"/>
      <c r="BB157" s="622"/>
      <c r="BC157" s="685" t="str">
        <f>'計算書（非表示）'!S153</f>
        <v/>
      </c>
      <c r="BD157" s="685" t="str">
        <f t="shared" si="22"/>
        <v/>
      </c>
      <c r="BE157" s="685" t="str">
        <f t="shared" si="23"/>
        <v/>
      </c>
      <c r="BF157" s="685" t="str">
        <f t="shared" si="24"/>
        <v/>
      </c>
      <c r="BG157" s="686" t="str">
        <f t="shared" si="25"/>
        <v/>
      </c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V157" s="329"/>
      <c r="CW157" s="329"/>
    </row>
    <row r="158" spans="2:101" s="124" customFormat="1" ht="23.25" customHeight="1">
      <c r="B158" s="325"/>
      <c r="C158" s="333">
        <v>149</v>
      </c>
      <c r="D158" s="677" t="str">
        <f t="shared" si="21"/>
        <v/>
      </c>
      <c r="E158" s="678"/>
      <c r="F158" s="678"/>
      <c r="G158" s="678"/>
      <c r="H158" s="679">
        <v>1</v>
      </c>
      <c r="I158" s="680"/>
      <c r="J158" s="681"/>
      <c r="K158" s="682"/>
      <c r="L158" s="682"/>
      <c r="M158" s="682"/>
      <c r="N158" s="682"/>
      <c r="O158" s="683"/>
      <c r="P158" s="312"/>
      <c r="Q158" s="521"/>
      <c r="R158" s="521"/>
      <c r="S158" s="521"/>
      <c r="T158" s="521"/>
      <c r="U158" s="521"/>
      <c r="V158" s="684"/>
      <c r="W158" s="684"/>
      <c r="X158" s="521"/>
      <c r="Y158" s="622"/>
      <c r="Z158" s="685" t="str">
        <f>'計算書（非表示）'!I154</f>
        <v/>
      </c>
      <c r="AA158" s="685"/>
      <c r="AB158" s="685"/>
      <c r="AC158" s="685"/>
      <c r="AD158" s="686"/>
      <c r="AE158" s="328"/>
      <c r="AF158" s="336">
        <v>149</v>
      </c>
      <c r="AG158" s="677" t="str">
        <f t="shared" si="15"/>
        <v/>
      </c>
      <c r="AH158" s="678"/>
      <c r="AI158" s="678"/>
      <c r="AJ158" s="678"/>
      <c r="AK158" s="679">
        <v>3</v>
      </c>
      <c r="AL158" s="680"/>
      <c r="AM158" s="681"/>
      <c r="AN158" s="682"/>
      <c r="AO158" s="682"/>
      <c r="AP158" s="682"/>
      <c r="AQ158" s="682"/>
      <c r="AR158" s="683"/>
      <c r="AS158" s="312"/>
      <c r="AT158" s="521"/>
      <c r="AU158" s="521"/>
      <c r="AV158" s="521"/>
      <c r="AW158" s="521"/>
      <c r="AX158" s="521"/>
      <c r="AY158" s="687"/>
      <c r="AZ158" s="687"/>
      <c r="BA158" s="521"/>
      <c r="BB158" s="622"/>
      <c r="BC158" s="685" t="str">
        <f>'計算書（非表示）'!S154</f>
        <v/>
      </c>
      <c r="BD158" s="685" t="str">
        <f t="shared" si="22"/>
        <v/>
      </c>
      <c r="BE158" s="685" t="str">
        <f t="shared" si="23"/>
        <v/>
      </c>
      <c r="BF158" s="685" t="str">
        <f t="shared" si="24"/>
        <v/>
      </c>
      <c r="BG158" s="686" t="str">
        <f t="shared" si="25"/>
        <v/>
      </c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V158" s="329"/>
      <c r="CW158" s="329"/>
    </row>
    <row r="159" spans="2:101" s="124" customFormat="1" ht="23.25" customHeight="1">
      <c r="B159" s="325"/>
      <c r="C159" s="333">
        <v>150</v>
      </c>
      <c r="D159" s="677" t="str">
        <f t="shared" si="21"/>
        <v/>
      </c>
      <c r="E159" s="678"/>
      <c r="F159" s="678"/>
      <c r="G159" s="678"/>
      <c r="H159" s="679">
        <v>1</v>
      </c>
      <c r="I159" s="680"/>
      <c r="J159" s="681"/>
      <c r="K159" s="682"/>
      <c r="L159" s="682"/>
      <c r="M159" s="682"/>
      <c r="N159" s="682"/>
      <c r="O159" s="683"/>
      <c r="P159" s="312"/>
      <c r="Q159" s="521"/>
      <c r="R159" s="521"/>
      <c r="S159" s="521"/>
      <c r="T159" s="521"/>
      <c r="U159" s="521"/>
      <c r="V159" s="684"/>
      <c r="W159" s="684"/>
      <c r="X159" s="521"/>
      <c r="Y159" s="622"/>
      <c r="Z159" s="685" t="str">
        <f>'計算書（非表示）'!I155</f>
        <v/>
      </c>
      <c r="AA159" s="685"/>
      <c r="AB159" s="685"/>
      <c r="AC159" s="685"/>
      <c r="AD159" s="686"/>
      <c r="AE159" s="328"/>
      <c r="AF159" s="336">
        <v>150</v>
      </c>
      <c r="AG159" s="677" t="str">
        <f t="shared" si="15"/>
        <v/>
      </c>
      <c r="AH159" s="678"/>
      <c r="AI159" s="678"/>
      <c r="AJ159" s="678"/>
      <c r="AK159" s="679">
        <v>3</v>
      </c>
      <c r="AL159" s="680"/>
      <c r="AM159" s="681"/>
      <c r="AN159" s="682"/>
      <c r="AO159" s="682"/>
      <c r="AP159" s="682"/>
      <c r="AQ159" s="682"/>
      <c r="AR159" s="683"/>
      <c r="AS159" s="312"/>
      <c r="AT159" s="521"/>
      <c r="AU159" s="521"/>
      <c r="AV159" s="521"/>
      <c r="AW159" s="521"/>
      <c r="AX159" s="521"/>
      <c r="AY159" s="687"/>
      <c r="AZ159" s="687"/>
      <c r="BA159" s="521"/>
      <c r="BB159" s="622"/>
      <c r="BC159" s="685" t="str">
        <f>'計算書（非表示）'!S155</f>
        <v/>
      </c>
      <c r="BD159" s="685" t="str">
        <f t="shared" si="22"/>
        <v/>
      </c>
      <c r="BE159" s="685" t="str">
        <f t="shared" si="23"/>
        <v/>
      </c>
      <c r="BF159" s="685" t="str">
        <f t="shared" si="24"/>
        <v/>
      </c>
      <c r="BG159" s="686" t="str">
        <f t="shared" si="25"/>
        <v/>
      </c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V159" s="329"/>
      <c r="CW159" s="329"/>
    </row>
    <row r="160" spans="2:101" s="124" customFormat="1" ht="23.25" customHeight="1">
      <c r="B160" s="325"/>
      <c r="C160" s="333">
        <v>151</v>
      </c>
      <c r="D160" s="677" t="str">
        <f t="shared" si="21"/>
        <v/>
      </c>
      <c r="E160" s="678"/>
      <c r="F160" s="678"/>
      <c r="G160" s="678"/>
      <c r="H160" s="679">
        <v>1</v>
      </c>
      <c r="I160" s="680"/>
      <c r="J160" s="681"/>
      <c r="K160" s="682"/>
      <c r="L160" s="682"/>
      <c r="M160" s="682"/>
      <c r="N160" s="682"/>
      <c r="O160" s="683"/>
      <c r="P160" s="312"/>
      <c r="Q160" s="521"/>
      <c r="R160" s="521"/>
      <c r="S160" s="521"/>
      <c r="T160" s="521"/>
      <c r="U160" s="521"/>
      <c r="V160" s="684"/>
      <c r="W160" s="684"/>
      <c r="X160" s="521"/>
      <c r="Y160" s="622"/>
      <c r="Z160" s="685" t="str">
        <f>'計算書（非表示）'!I156</f>
        <v/>
      </c>
      <c r="AA160" s="685"/>
      <c r="AB160" s="685"/>
      <c r="AC160" s="685"/>
      <c r="AD160" s="686"/>
      <c r="AE160" s="328"/>
      <c r="AF160" s="336">
        <v>151</v>
      </c>
      <c r="AG160" s="677" t="str">
        <f t="shared" si="15"/>
        <v/>
      </c>
      <c r="AH160" s="678"/>
      <c r="AI160" s="678"/>
      <c r="AJ160" s="678"/>
      <c r="AK160" s="679">
        <v>3</v>
      </c>
      <c r="AL160" s="680"/>
      <c r="AM160" s="681"/>
      <c r="AN160" s="682"/>
      <c r="AO160" s="682"/>
      <c r="AP160" s="682"/>
      <c r="AQ160" s="682"/>
      <c r="AR160" s="683"/>
      <c r="AS160" s="312"/>
      <c r="AT160" s="521"/>
      <c r="AU160" s="521"/>
      <c r="AV160" s="521"/>
      <c r="AW160" s="521"/>
      <c r="AX160" s="521"/>
      <c r="AY160" s="687"/>
      <c r="AZ160" s="687"/>
      <c r="BA160" s="521"/>
      <c r="BB160" s="622"/>
      <c r="BC160" s="685" t="str">
        <f>'計算書（非表示）'!S156</f>
        <v/>
      </c>
      <c r="BD160" s="685" t="str">
        <f t="shared" si="22"/>
        <v/>
      </c>
      <c r="BE160" s="685" t="str">
        <f t="shared" si="23"/>
        <v/>
      </c>
      <c r="BF160" s="685" t="str">
        <f t="shared" si="24"/>
        <v/>
      </c>
      <c r="BG160" s="686" t="str">
        <f t="shared" si="25"/>
        <v/>
      </c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V160" s="329"/>
      <c r="CW160" s="329"/>
    </row>
    <row r="161" spans="2:101" s="124" customFormat="1" ht="23.25" customHeight="1">
      <c r="B161" s="325"/>
      <c r="C161" s="333">
        <v>152</v>
      </c>
      <c r="D161" s="677" t="str">
        <f t="shared" si="21"/>
        <v/>
      </c>
      <c r="E161" s="678"/>
      <c r="F161" s="678"/>
      <c r="G161" s="678"/>
      <c r="H161" s="679">
        <v>1</v>
      </c>
      <c r="I161" s="680"/>
      <c r="J161" s="681"/>
      <c r="K161" s="682"/>
      <c r="L161" s="682"/>
      <c r="M161" s="682"/>
      <c r="N161" s="682"/>
      <c r="O161" s="683"/>
      <c r="P161" s="312"/>
      <c r="Q161" s="521"/>
      <c r="R161" s="521"/>
      <c r="S161" s="521"/>
      <c r="T161" s="521"/>
      <c r="U161" s="521"/>
      <c r="V161" s="684"/>
      <c r="W161" s="684"/>
      <c r="X161" s="521"/>
      <c r="Y161" s="622"/>
      <c r="Z161" s="685" t="str">
        <f>'計算書（非表示）'!I157</f>
        <v/>
      </c>
      <c r="AA161" s="685"/>
      <c r="AB161" s="685"/>
      <c r="AC161" s="685"/>
      <c r="AD161" s="686"/>
      <c r="AE161" s="328"/>
      <c r="AF161" s="336">
        <v>152</v>
      </c>
      <c r="AG161" s="677" t="str">
        <f t="shared" si="15"/>
        <v/>
      </c>
      <c r="AH161" s="678"/>
      <c r="AI161" s="678"/>
      <c r="AJ161" s="678"/>
      <c r="AK161" s="679">
        <v>3</v>
      </c>
      <c r="AL161" s="680"/>
      <c r="AM161" s="681"/>
      <c r="AN161" s="682"/>
      <c r="AO161" s="682"/>
      <c r="AP161" s="682"/>
      <c r="AQ161" s="682"/>
      <c r="AR161" s="683"/>
      <c r="AS161" s="312"/>
      <c r="AT161" s="521"/>
      <c r="AU161" s="521"/>
      <c r="AV161" s="521"/>
      <c r="AW161" s="521"/>
      <c r="AX161" s="521"/>
      <c r="AY161" s="687"/>
      <c r="AZ161" s="687"/>
      <c r="BA161" s="521"/>
      <c r="BB161" s="622"/>
      <c r="BC161" s="685" t="str">
        <f>'計算書（非表示）'!S157</f>
        <v/>
      </c>
      <c r="BD161" s="685" t="str">
        <f t="shared" si="22"/>
        <v/>
      </c>
      <c r="BE161" s="685" t="str">
        <f t="shared" si="23"/>
        <v/>
      </c>
      <c r="BF161" s="685" t="str">
        <f t="shared" si="24"/>
        <v/>
      </c>
      <c r="BG161" s="686" t="str">
        <f t="shared" si="25"/>
        <v/>
      </c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V161" s="329"/>
      <c r="CW161" s="329"/>
    </row>
    <row r="162" spans="2:101" s="124" customFormat="1" ht="23.25" customHeight="1">
      <c r="B162" s="325"/>
      <c r="C162" s="333">
        <v>153</v>
      </c>
      <c r="D162" s="677" t="str">
        <f t="shared" si="21"/>
        <v/>
      </c>
      <c r="E162" s="678"/>
      <c r="F162" s="678"/>
      <c r="G162" s="678"/>
      <c r="H162" s="679">
        <v>1</v>
      </c>
      <c r="I162" s="680"/>
      <c r="J162" s="681"/>
      <c r="K162" s="682"/>
      <c r="L162" s="682"/>
      <c r="M162" s="682"/>
      <c r="N162" s="682"/>
      <c r="O162" s="683"/>
      <c r="P162" s="312"/>
      <c r="Q162" s="521"/>
      <c r="R162" s="521"/>
      <c r="S162" s="521"/>
      <c r="T162" s="521"/>
      <c r="U162" s="521"/>
      <c r="V162" s="684"/>
      <c r="W162" s="684"/>
      <c r="X162" s="521"/>
      <c r="Y162" s="622"/>
      <c r="Z162" s="685" t="str">
        <f>'計算書（非表示）'!I158</f>
        <v/>
      </c>
      <c r="AA162" s="685"/>
      <c r="AB162" s="685"/>
      <c r="AC162" s="685"/>
      <c r="AD162" s="686"/>
      <c r="AE162" s="328"/>
      <c r="AF162" s="336">
        <v>153</v>
      </c>
      <c r="AG162" s="677" t="str">
        <f t="shared" si="15"/>
        <v/>
      </c>
      <c r="AH162" s="678"/>
      <c r="AI162" s="678"/>
      <c r="AJ162" s="678"/>
      <c r="AK162" s="679">
        <v>3</v>
      </c>
      <c r="AL162" s="680"/>
      <c r="AM162" s="681"/>
      <c r="AN162" s="682"/>
      <c r="AO162" s="682"/>
      <c r="AP162" s="682"/>
      <c r="AQ162" s="682"/>
      <c r="AR162" s="683"/>
      <c r="AS162" s="312"/>
      <c r="AT162" s="521"/>
      <c r="AU162" s="521"/>
      <c r="AV162" s="521"/>
      <c r="AW162" s="521"/>
      <c r="AX162" s="521"/>
      <c r="AY162" s="687"/>
      <c r="AZ162" s="687"/>
      <c r="BA162" s="521"/>
      <c r="BB162" s="622"/>
      <c r="BC162" s="685" t="str">
        <f>'計算書（非表示）'!S158</f>
        <v/>
      </c>
      <c r="BD162" s="685" t="str">
        <f t="shared" si="22"/>
        <v/>
      </c>
      <c r="BE162" s="685" t="str">
        <f t="shared" si="23"/>
        <v/>
      </c>
      <c r="BF162" s="685" t="str">
        <f t="shared" si="24"/>
        <v/>
      </c>
      <c r="BG162" s="686" t="str">
        <f t="shared" si="25"/>
        <v/>
      </c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V162" s="329"/>
      <c r="CW162" s="329"/>
    </row>
    <row r="163" spans="2:101" s="124" customFormat="1" ht="23.25" customHeight="1">
      <c r="B163" s="325"/>
      <c r="C163" s="333">
        <v>154</v>
      </c>
      <c r="D163" s="677" t="str">
        <f t="shared" si="21"/>
        <v/>
      </c>
      <c r="E163" s="678"/>
      <c r="F163" s="678"/>
      <c r="G163" s="678"/>
      <c r="H163" s="679">
        <v>1</v>
      </c>
      <c r="I163" s="680"/>
      <c r="J163" s="681"/>
      <c r="K163" s="682"/>
      <c r="L163" s="682"/>
      <c r="M163" s="682"/>
      <c r="N163" s="682"/>
      <c r="O163" s="683"/>
      <c r="P163" s="312"/>
      <c r="Q163" s="521"/>
      <c r="R163" s="521"/>
      <c r="S163" s="521"/>
      <c r="T163" s="521"/>
      <c r="U163" s="521"/>
      <c r="V163" s="684"/>
      <c r="W163" s="684"/>
      <c r="X163" s="521"/>
      <c r="Y163" s="622"/>
      <c r="Z163" s="685" t="str">
        <f>'計算書（非表示）'!I159</f>
        <v/>
      </c>
      <c r="AA163" s="685"/>
      <c r="AB163" s="685"/>
      <c r="AC163" s="685"/>
      <c r="AD163" s="686"/>
      <c r="AE163" s="330"/>
      <c r="AF163" s="336">
        <v>154</v>
      </c>
      <c r="AG163" s="677" t="str">
        <f t="shared" si="15"/>
        <v/>
      </c>
      <c r="AH163" s="678"/>
      <c r="AI163" s="678"/>
      <c r="AJ163" s="678"/>
      <c r="AK163" s="679">
        <v>3</v>
      </c>
      <c r="AL163" s="680"/>
      <c r="AM163" s="681"/>
      <c r="AN163" s="682"/>
      <c r="AO163" s="682"/>
      <c r="AP163" s="682"/>
      <c r="AQ163" s="682"/>
      <c r="AR163" s="683"/>
      <c r="AS163" s="312"/>
      <c r="AT163" s="521"/>
      <c r="AU163" s="521"/>
      <c r="AV163" s="521"/>
      <c r="AW163" s="521"/>
      <c r="AX163" s="521"/>
      <c r="AY163" s="687"/>
      <c r="AZ163" s="687"/>
      <c r="BA163" s="521"/>
      <c r="BB163" s="622"/>
      <c r="BC163" s="685" t="str">
        <f>'計算書（非表示）'!S159</f>
        <v/>
      </c>
      <c r="BD163" s="685" t="str">
        <f t="shared" si="22"/>
        <v/>
      </c>
      <c r="BE163" s="685" t="str">
        <f t="shared" si="23"/>
        <v/>
      </c>
      <c r="BF163" s="685" t="str">
        <f t="shared" si="24"/>
        <v/>
      </c>
      <c r="BG163" s="686" t="str">
        <f t="shared" si="25"/>
        <v/>
      </c>
      <c r="CV163" s="329"/>
      <c r="CW163" s="329"/>
    </row>
    <row r="164" spans="2:101" s="124" customFormat="1" ht="23.25" customHeight="1">
      <c r="B164" s="325"/>
      <c r="C164" s="333">
        <v>155</v>
      </c>
      <c r="D164" s="677" t="str">
        <f t="shared" si="21"/>
        <v/>
      </c>
      <c r="E164" s="678"/>
      <c r="F164" s="678"/>
      <c r="G164" s="678"/>
      <c r="H164" s="679">
        <v>1</v>
      </c>
      <c r="I164" s="680"/>
      <c r="J164" s="681"/>
      <c r="K164" s="682"/>
      <c r="L164" s="682"/>
      <c r="M164" s="682"/>
      <c r="N164" s="682"/>
      <c r="O164" s="683"/>
      <c r="P164" s="312"/>
      <c r="Q164" s="521"/>
      <c r="R164" s="521"/>
      <c r="S164" s="521"/>
      <c r="T164" s="521"/>
      <c r="U164" s="521"/>
      <c r="V164" s="684"/>
      <c r="W164" s="684"/>
      <c r="X164" s="521"/>
      <c r="Y164" s="622"/>
      <c r="Z164" s="685" t="str">
        <f>'計算書（非表示）'!I160</f>
        <v/>
      </c>
      <c r="AA164" s="685"/>
      <c r="AB164" s="685"/>
      <c r="AC164" s="685"/>
      <c r="AD164" s="686"/>
      <c r="AE164" s="330"/>
      <c r="AF164" s="336">
        <v>155</v>
      </c>
      <c r="AG164" s="677" t="str">
        <f t="shared" si="15"/>
        <v/>
      </c>
      <c r="AH164" s="678"/>
      <c r="AI164" s="678"/>
      <c r="AJ164" s="678"/>
      <c r="AK164" s="679">
        <v>3</v>
      </c>
      <c r="AL164" s="680"/>
      <c r="AM164" s="681"/>
      <c r="AN164" s="682"/>
      <c r="AO164" s="682"/>
      <c r="AP164" s="682"/>
      <c r="AQ164" s="682"/>
      <c r="AR164" s="683"/>
      <c r="AS164" s="312"/>
      <c r="AT164" s="521"/>
      <c r="AU164" s="521"/>
      <c r="AV164" s="521"/>
      <c r="AW164" s="521"/>
      <c r="AX164" s="521"/>
      <c r="AY164" s="687"/>
      <c r="AZ164" s="687"/>
      <c r="BA164" s="521"/>
      <c r="BB164" s="622"/>
      <c r="BC164" s="685" t="str">
        <f>'計算書（非表示）'!S160</f>
        <v/>
      </c>
      <c r="BD164" s="685" t="str">
        <f t="shared" si="22"/>
        <v/>
      </c>
      <c r="BE164" s="685" t="str">
        <f t="shared" si="23"/>
        <v/>
      </c>
      <c r="BF164" s="685" t="str">
        <f t="shared" si="24"/>
        <v/>
      </c>
      <c r="BG164" s="686" t="str">
        <f t="shared" si="25"/>
        <v/>
      </c>
      <c r="CV164" s="329"/>
      <c r="CW164" s="329"/>
    </row>
    <row r="165" spans="2:101" s="124" customFormat="1" ht="23.25" customHeight="1">
      <c r="B165" s="325"/>
      <c r="C165" s="333">
        <v>156</v>
      </c>
      <c r="D165" s="677" t="str">
        <f t="shared" si="21"/>
        <v/>
      </c>
      <c r="E165" s="678"/>
      <c r="F165" s="678"/>
      <c r="G165" s="678"/>
      <c r="H165" s="679">
        <v>1</v>
      </c>
      <c r="I165" s="680"/>
      <c r="J165" s="681"/>
      <c r="K165" s="682"/>
      <c r="L165" s="682"/>
      <c r="M165" s="682"/>
      <c r="N165" s="682"/>
      <c r="O165" s="683"/>
      <c r="P165" s="312"/>
      <c r="Q165" s="521"/>
      <c r="R165" s="521"/>
      <c r="S165" s="521"/>
      <c r="T165" s="521"/>
      <c r="U165" s="521"/>
      <c r="V165" s="684"/>
      <c r="W165" s="684"/>
      <c r="X165" s="521"/>
      <c r="Y165" s="622"/>
      <c r="Z165" s="685" t="str">
        <f>'計算書（非表示）'!I161</f>
        <v/>
      </c>
      <c r="AA165" s="685"/>
      <c r="AB165" s="685"/>
      <c r="AC165" s="685"/>
      <c r="AD165" s="686"/>
      <c r="AE165" s="330"/>
      <c r="AF165" s="336">
        <v>156</v>
      </c>
      <c r="AG165" s="677" t="str">
        <f t="shared" si="15"/>
        <v/>
      </c>
      <c r="AH165" s="678"/>
      <c r="AI165" s="678"/>
      <c r="AJ165" s="678"/>
      <c r="AK165" s="679">
        <v>3</v>
      </c>
      <c r="AL165" s="680"/>
      <c r="AM165" s="681"/>
      <c r="AN165" s="682"/>
      <c r="AO165" s="682"/>
      <c r="AP165" s="682"/>
      <c r="AQ165" s="682"/>
      <c r="AR165" s="683"/>
      <c r="AS165" s="312"/>
      <c r="AT165" s="521"/>
      <c r="AU165" s="521"/>
      <c r="AV165" s="521"/>
      <c r="AW165" s="521"/>
      <c r="AX165" s="521"/>
      <c r="AY165" s="687"/>
      <c r="AZ165" s="687"/>
      <c r="BA165" s="521"/>
      <c r="BB165" s="622"/>
      <c r="BC165" s="685" t="str">
        <f>'計算書（非表示）'!S161</f>
        <v/>
      </c>
      <c r="BD165" s="685" t="str">
        <f t="shared" si="22"/>
        <v/>
      </c>
      <c r="BE165" s="685" t="str">
        <f t="shared" si="23"/>
        <v/>
      </c>
      <c r="BF165" s="685" t="str">
        <f t="shared" si="24"/>
        <v/>
      </c>
      <c r="BG165" s="686" t="str">
        <f t="shared" si="25"/>
        <v/>
      </c>
      <c r="CV165" s="329"/>
      <c r="CW165" s="329"/>
    </row>
    <row r="166" spans="2:101" s="124" customFormat="1" ht="23.25" customHeight="1">
      <c r="B166" s="325"/>
      <c r="C166" s="333">
        <v>157</v>
      </c>
      <c r="D166" s="677" t="str">
        <f t="shared" si="21"/>
        <v/>
      </c>
      <c r="E166" s="678"/>
      <c r="F166" s="678"/>
      <c r="G166" s="678"/>
      <c r="H166" s="679">
        <v>1</v>
      </c>
      <c r="I166" s="680"/>
      <c r="J166" s="681"/>
      <c r="K166" s="682"/>
      <c r="L166" s="682"/>
      <c r="M166" s="682"/>
      <c r="N166" s="682"/>
      <c r="O166" s="683"/>
      <c r="P166" s="312"/>
      <c r="Q166" s="521"/>
      <c r="R166" s="521"/>
      <c r="S166" s="521"/>
      <c r="T166" s="521"/>
      <c r="U166" s="521"/>
      <c r="V166" s="684"/>
      <c r="W166" s="684"/>
      <c r="X166" s="521"/>
      <c r="Y166" s="622"/>
      <c r="Z166" s="685" t="str">
        <f>'計算書（非表示）'!I162</f>
        <v/>
      </c>
      <c r="AA166" s="685"/>
      <c r="AB166" s="685"/>
      <c r="AC166" s="685"/>
      <c r="AD166" s="686"/>
      <c r="AE166" s="330"/>
      <c r="AF166" s="336">
        <v>157</v>
      </c>
      <c r="AG166" s="677" t="str">
        <f t="shared" si="15"/>
        <v/>
      </c>
      <c r="AH166" s="678"/>
      <c r="AI166" s="678"/>
      <c r="AJ166" s="678"/>
      <c r="AK166" s="679">
        <v>3</v>
      </c>
      <c r="AL166" s="680"/>
      <c r="AM166" s="681"/>
      <c r="AN166" s="682"/>
      <c r="AO166" s="682"/>
      <c r="AP166" s="682"/>
      <c r="AQ166" s="682"/>
      <c r="AR166" s="683"/>
      <c r="AS166" s="312"/>
      <c r="AT166" s="521"/>
      <c r="AU166" s="521"/>
      <c r="AV166" s="521"/>
      <c r="AW166" s="521"/>
      <c r="AX166" s="521"/>
      <c r="AY166" s="687"/>
      <c r="AZ166" s="687"/>
      <c r="BA166" s="521"/>
      <c r="BB166" s="622"/>
      <c r="BC166" s="685" t="str">
        <f>'計算書（非表示）'!S162</f>
        <v/>
      </c>
      <c r="BD166" s="685" t="str">
        <f t="shared" si="22"/>
        <v/>
      </c>
      <c r="BE166" s="685" t="str">
        <f t="shared" si="23"/>
        <v/>
      </c>
      <c r="BF166" s="685" t="str">
        <f t="shared" si="24"/>
        <v/>
      </c>
      <c r="BG166" s="686" t="str">
        <f t="shared" si="25"/>
        <v/>
      </c>
      <c r="CV166" s="329"/>
      <c r="CW166" s="329"/>
    </row>
    <row r="167" spans="2:101" s="124" customFormat="1" ht="23.25" customHeight="1">
      <c r="B167" s="325"/>
      <c r="C167" s="333">
        <v>158</v>
      </c>
      <c r="D167" s="677" t="str">
        <f t="shared" si="21"/>
        <v/>
      </c>
      <c r="E167" s="678"/>
      <c r="F167" s="678"/>
      <c r="G167" s="678"/>
      <c r="H167" s="679">
        <v>1</v>
      </c>
      <c r="I167" s="680"/>
      <c r="J167" s="681"/>
      <c r="K167" s="682"/>
      <c r="L167" s="682"/>
      <c r="M167" s="682"/>
      <c r="N167" s="682"/>
      <c r="O167" s="683"/>
      <c r="P167" s="312"/>
      <c r="Q167" s="521"/>
      <c r="R167" s="521"/>
      <c r="S167" s="521"/>
      <c r="T167" s="521"/>
      <c r="U167" s="521"/>
      <c r="V167" s="684"/>
      <c r="W167" s="684"/>
      <c r="X167" s="521"/>
      <c r="Y167" s="622"/>
      <c r="Z167" s="685" t="str">
        <f>'計算書（非表示）'!I163</f>
        <v/>
      </c>
      <c r="AA167" s="685"/>
      <c r="AB167" s="685"/>
      <c r="AC167" s="685"/>
      <c r="AD167" s="686"/>
      <c r="AE167" s="330"/>
      <c r="AF167" s="336">
        <v>158</v>
      </c>
      <c r="AG167" s="677" t="str">
        <f t="shared" si="15"/>
        <v/>
      </c>
      <c r="AH167" s="678"/>
      <c r="AI167" s="678"/>
      <c r="AJ167" s="678"/>
      <c r="AK167" s="679">
        <v>3</v>
      </c>
      <c r="AL167" s="680"/>
      <c r="AM167" s="681"/>
      <c r="AN167" s="682"/>
      <c r="AO167" s="682"/>
      <c r="AP167" s="682"/>
      <c r="AQ167" s="682"/>
      <c r="AR167" s="683"/>
      <c r="AS167" s="312"/>
      <c r="AT167" s="521"/>
      <c r="AU167" s="521"/>
      <c r="AV167" s="521"/>
      <c r="AW167" s="521"/>
      <c r="AX167" s="521"/>
      <c r="AY167" s="687"/>
      <c r="AZ167" s="687"/>
      <c r="BA167" s="521"/>
      <c r="BB167" s="622"/>
      <c r="BC167" s="685" t="str">
        <f>'計算書（非表示）'!S163</f>
        <v/>
      </c>
      <c r="BD167" s="685" t="str">
        <f t="shared" si="22"/>
        <v/>
      </c>
      <c r="BE167" s="685" t="str">
        <f t="shared" si="23"/>
        <v/>
      </c>
      <c r="BF167" s="685" t="str">
        <f t="shared" si="24"/>
        <v/>
      </c>
      <c r="BG167" s="686" t="str">
        <f t="shared" si="25"/>
        <v/>
      </c>
      <c r="CV167" s="329"/>
      <c r="CW167" s="329"/>
    </row>
    <row r="168" spans="2:101" s="124" customFormat="1" ht="23.25" customHeight="1">
      <c r="B168" s="325"/>
      <c r="C168" s="333">
        <v>159</v>
      </c>
      <c r="D168" s="677" t="str">
        <f t="shared" si="21"/>
        <v/>
      </c>
      <c r="E168" s="678"/>
      <c r="F168" s="678"/>
      <c r="G168" s="678"/>
      <c r="H168" s="679">
        <v>1</v>
      </c>
      <c r="I168" s="680"/>
      <c r="J168" s="681"/>
      <c r="K168" s="682"/>
      <c r="L168" s="682"/>
      <c r="M168" s="682"/>
      <c r="N168" s="682"/>
      <c r="O168" s="683"/>
      <c r="P168" s="312"/>
      <c r="Q168" s="521"/>
      <c r="R168" s="521"/>
      <c r="S168" s="521"/>
      <c r="T168" s="521"/>
      <c r="U168" s="521"/>
      <c r="V168" s="684"/>
      <c r="W168" s="684"/>
      <c r="X168" s="521"/>
      <c r="Y168" s="622"/>
      <c r="Z168" s="685" t="str">
        <f>'計算書（非表示）'!I164</f>
        <v/>
      </c>
      <c r="AA168" s="685"/>
      <c r="AB168" s="685"/>
      <c r="AC168" s="685"/>
      <c r="AD168" s="686"/>
      <c r="AE168" s="330"/>
      <c r="AF168" s="336">
        <v>159</v>
      </c>
      <c r="AG168" s="677" t="str">
        <f t="shared" si="15"/>
        <v/>
      </c>
      <c r="AH168" s="678"/>
      <c r="AI168" s="678"/>
      <c r="AJ168" s="678"/>
      <c r="AK168" s="679">
        <v>3</v>
      </c>
      <c r="AL168" s="680"/>
      <c r="AM168" s="681"/>
      <c r="AN168" s="682"/>
      <c r="AO168" s="682"/>
      <c r="AP168" s="682"/>
      <c r="AQ168" s="682"/>
      <c r="AR168" s="683"/>
      <c r="AS168" s="312"/>
      <c r="AT168" s="521"/>
      <c r="AU168" s="521"/>
      <c r="AV168" s="521"/>
      <c r="AW168" s="521"/>
      <c r="AX168" s="521"/>
      <c r="AY168" s="687"/>
      <c r="AZ168" s="687"/>
      <c r="BA168" s="521"/>
      <c r="BB168" s="622"/>
      <c r="BC168" s="685" t="str">
        <f>'計算書（非表示）'!S164</f>
        <v/>
      </c>
      <c r="BD168" s="685" t="str">
        <f t="shared" si="22"/>
        <v/>
      </c>
      <c r="BE168" s="685" t="str">
        <f t="shared" si="23"/>
        <v/>
      </c>
      <c r="BF168" s="685" t="str">
        <f t="shared" si="24"/>
        <v/>
      </c>
      <c r="BG168" s="686" t="str">
        <f t="shared" si="25"/>
        <v/>
      </c>
      <c r="CV168" s="329"/>
      <c r="CW168" s="329"/>
    </row>
    <row r="169" spans="2:101" s="124" customFormat="1" ht="23.25" customHeight="1">
      <c r="B169" s="325"/>
      <c r="C169" s="333">
        <v>160</v>
      </c>
      <c r="D169" s="677" t="str">
        <f t="shared" si="21"/>
        <v/>
      </c>
      <c r="E169" s="678"/>
      <c r="F169" s="678"/>
      <c r="G169" s="678"/>
      <c r="H169" s="679">
        <v>1</v>
      </c>
      <c r="I169" s="680"/>
      <c r="J169" s="681"/>
      <c r="K169" s="682"/>
      <c r="L169" s="682"/>
      <c r="M169" s="682"/>
      <c r="N169" s="682"/>
      <c r="O169" s="683"/>
      <c r="P169" s="312"/>
      <c r="Q169" s="521"/>
      <c r="R169" s="521"/>
      <c r="S169" s="521"/>
      <c r="T169" s="521"/>
      <c r="U169" s="521"/>
      <c r="V169" s="684"/>
      <c r="W169" s="684"/>
      <c r="X169" s="521"/>
      <c r="Y169" s="622"/>
      <c r="Z169" s="685" t="str">
        <f>'計算書（非表示）'!I165</f>
        <v/>
      </c>
      <c r="AA169" s="685"/>
      <c r="AB169" s="685"/>
      <c r="AC169" s="685"/>
      <c r="AD169" s="686"/>
      <c r="AE169" s="330"/>
      <c r="AF169" s="336">
        <v>160</v>
      </c>
      <c r="AG169" s="677" t="str">
        <f t="shared" si="15"/>
        <v/>
      </c>
      <c r="AH169" s="678"/>
      <c r="AI169" s="678"/>
      <c r="AJ169" s="678"/>
      <c r="AK169" s="679">
        <v>3</v>
      </c>
      <c r="AL169" s="680"/>
      <c r="AM169" s="681"/>
      <c r="AN169" s="682"/>
      <c r="AO169" s="682"/>
      <c r="AP169" s="682"/>
      <c r="AQ169" s="682"/>
      <c r="AR169" s="683"/>
      <c r="AS169" s="312"/>
      <c r="AT169" s="521"/>
      <c r="AU169" s="521"/>
      <c r="AV169" s="521"/>
      <c r="AW169" s="521"/>
      <c r="AX169" s="521"/>
      <c r="AY169" s="687"/>
      <c r="AZ169" s="687"/>
      <c r="BA169" s="521"/>
      <c r="BB169" s="622"/>
      <c r="BC169" s="685" t="str">
        <f>'計算書（非表示）'!S165</f>
        <v/>
      </c>
      <c r="BD169" s="685" t="str">
        <f t="shared" si="22"/>
        <v/>
      </c>
      <c r="BE169" s="685" t="str">
        <f t="shared" si="23"/>
        <v/>
      </c>
      <c r="BF169" s="685" t="str">
        <f t="shared" si="24"/>
        <v/>
      </c>
      <c r="BG169" s="686" t="str">
        <f t="shared" si="25"/>
        <v/>
      </c>
      <c r="CV169" s="329"/>
      <c r="CW169" s="329"/>
    </row>
    <row r="170" spans="2:101" s="124" customFormat="1" ht="23.25" customHeight="1">
      <c r="B170" s="325"/>
      <c r="C170" s="333">
        <v>161</v>
      </c>
      <c r="D170" s="677" t="str">
        <f t="shared" si="21"/>
        <v/>
      </c>
      <c r="E170" s="678"/>
      <c r="F170" s="678"/>
      <c r="G170" s="678"/>
      <c r="H170" s="679">
        <v>1</v>
      </c>
      <c r="I170" s="680"/>
      <c r="J170" s="681"/>
      <c r="K170" s="682"/>
      <c r="L170" s="682"/>
      <c r="M170" s="682"/>
      <c r="N170" s="682"/>
      <c r="O170" s="683"/>
      <c r="P170" s="312"/>
      <c r="Q170" s="521"/>
      <c r="R170" s="521"/>
      <c r="S170" s="521"/>
      <c r="T170" s="521"/>
      <c r="U170" s="521"/>
      <c r="V170" s="684"/>
      <c r="W170" s="684"/>
      <c r="X170" s="521"/>
      <c r="Y170" s="622"/>
      <c r="Z170" s="685" t="str">
        <f>'計算書（非表示）'!I166</f>
        <v/>
      </c>
      <c r="AA170" s="685"/>
      <c r="AB170" s="685"/>
      <c r="AC170" s="685"/>
      <c r="AD170" s="686"/>
      <c r="AE170" s="330"/>
      <c r="AF170" s="336">
        <v>161</v>
      </c>
      <c r="AG170" s="677" t="str">
        <f t="shared" si="15"/>
        <v/>
      </c>
      <c r="AH170" s="678"/>
      <c r="AI170" s="678"/>
      <c r="AJ170" s="678"/>
      <c r="AK170" s="679">
        <v>3</v>
      </c>
      <c r="AL170" s="680"/>
      <c r="AM170" s="681"/>
      <c r="AN170" s="682"/>
      <c r="AO170" s="682"/>
      <c r="AP170" s="682"/>
      <c r="AQ170" s="682"/>
      <c r="AR170" s="683"/>
      <c r="AS170" s="312"/>
      <c r="AT170" s="521"/>
      <c r="AU170" s="521"/>
      <c r="AV170" s="521"/>
      <c r="AW170" s="521"/>
      <c r="AX170" s="521"/>
      <c r="AY170" s="687"/>
      <c r="AZ170" s="687"/>
      <c r="BA170" s="521"/>
      <c r="BB170" s="622"/>
      <c r="BC170" s="685" t="str">
        <f>'計算書（非表示）'!S166</f>
        <v/>
      </c>
      <c r="BD170" s="685" t="str">
        <f t="shared" si="22"/>
        <v/>
      </c>
      <c r="BE170" s="685" t="str">
        <f t="shared" si="23"/>
        <v/>
      </c>
      <c r="BF170" s="685" t="str">
        <f t="shared" si="24"/>
        <v/>
      </c>
      <c r="BG170" s="686" t="str">
        <f t="shared" si="25"/>
        <v/>
      </c>
      <c r="CV170" s="329"/>
      <c r="CW170" s="329"/>
    </row>
    <row r="171" spans="2:101" s="124" customFormat="1" ht="23.25" customHeight="1">
      <c r="B171" s="325"/>
      <c r="C171" s="333">
        <v>162</v>
      </c>
      <c r="D171" s="677" t="str">
        <f t="shared" si="21"/>
        <v/>
      </c>
      <c r="E171" s="678"/>
      <c r="F171" s="678"/>
      <c r="G171" s="678"/>
      <c r="H171" s="679">
        <v>1</v>
      </c>
      <c r="I171" s="680"/>
      <c r="J171" s="681"/>
      <c r="K171" s="682"/>
      <c r="L171" s="682"/>
      <c r="M171" s="682"/>
      <c r="N171" s="682"/>
      <c r="O171" s="683"/>
      <c r="P171" s="312"/>
      <c r="Q171" s="521"/>
      <c r="R171" s="521"/>
      <c r="S171" s="521"/>
      <c r="T171" s="521"/>
      <c r="U171" s="521"/>
      <c r="V171" s="684"/>
      <c r="W171" s="684"/>
      <c r="X171" s="521"/>
      <c r="Y171" s="622"/>
      <c r="Z171" s="685" t="str">
        <f>'計算書（非表示）'!I167</f>
        <v/>
      </c>
      <c r="AA171" s="685"/>
      <c r="AB171" s="685"/>
      <c r="AC171" s="685"/>
      <c r="AD171" s="686"/>
      <c r="AE171" s="330"/>
      <c r="AF171" s="336">
        <v>162</v>
      </c>
      <c r="AG171" s="677" t="str">
        <f t="shared" si="15"/>
        <v/>
      </c>
      <c r="AH171" s="678"/>
      <c r="AI171" s="678"/>
      <c r="AJ171" s="678"/>
      <c r="AK171" s="679">
        <v>3</v>
      </c>
      <c r="AL171" s="680"/>
      <c r="AM171" s="681"/>
      <c r="AN171" s="682"/>
      <c r="AO171" s="682"/>
      <c r="AP171" s="682"/>
      <c r="AQ171" s="682"/>
      <c r="AR171" s="683"/>
      <c r="AS171" s="312"/>
      <c r="AT171" s="521"/>
      <c r="AU171" s="521"/>
      <c r="AV171" s="521"/>
      <c r="AW171" s="521"/>
      <c r="AX171" s="521"/>
      <c r="AY171" s="687"/>
      <c r="AZ171" s="687"/>
      <c r="BA171" s="521"/>
      <c r="BB171" s="622"/>
      <c r="BC171" s="685" t="str">
        <f>'計算書（非表示）'!S167</f>
        <v/>
      </c>
      <c r="BD171" s="685" t="str">
        <f t="shared" si="22"/>
        <v/>
      </c>
      <c r="BE171" s="685" t="str">
        <f t="shared" si="23"/>
        <v/>
      </c>
      <c r="BF171" s="685" t="str">
        <f t="shared" si="24"/>
        <v/>
      </c>
      <c r="BG171" s="686" t="str">
        <f t="shared" si="25"/>
        <v/>
      </c>
      <c r="CV171" s="329"/>
      <c r="CW171" s="329"/>
    </row>
    <row r="172" spans="2:101" s="124" customFormat="1" ht="23.25" customHeight="1">
      <c r="B172" s="325"/>
      <c r="C172" s="333">
        <v>163</v>
      </c>
      <c r="D172" s="677" t="str">
        <f t="shared" si="21"/>
        <v/>
      </c>
      <c r="E172" s="678"/>
      <c r="F172" s="678"/>
      <c r="G172" s="678"/>
      <c r="H172" s="679">
        <v>1</v>
      </c>
      <c r="I172" s="680"/>
      <c r="J172" s="681"/>
      <c r="K172" s="682"/>
      <c r="L172" s="682"/>
      <c r="M172" s="682"/>
      <c r="N172" s="682"/>
      <c r="O172" s="683"/>
      <c r="P172" s="312"/>
      <c r="Q172" s="521"/>
      <c r="R172" s="521"/>
      <c r="S172" s="521"/>
      <c r="T172" s="521"/>
      <c r="U172" s="521"/>
      <c r="V172" s="684"/>
      <c r="W172" s="684"/>
      <c r="X172" s="521"/>
      <c r="Y172" s="622"/>
      <c r="Z172" s="685" t="str">
        <f>'計算書（非表示）'!I168</f>
        <v/>
      </c>
      <c r="AA172" s="685"/>
      <c r="AB172" s="685"/>
      <c r="AC172" s="685"/>
      <c r="AD172" s="686"/>
      <c r="AE172" s="330"/>
      <c r="AF172" s="336">
        <v>163</v>
      </c>
      <c r="AG172" s="677" t="str">
        <f t="shared" si="15"/>
        <v/>
      </c>
      <c r="AH172" s="678"/>
      <c r="AI172" s="678"/>
      <c r="AJ172" s="678"/>
      <c r="AK172" s="679">
        <v>3</v>
      </c>
      <c r="AL172" s="680"/>
      <c r="AM172" s="681"/>
      <c r="AN172" s="682"/>
      <c r="AO172" s="682"/>
      <c r="AP172" s="682"/>
      <c r="AQ172" s="682"/>
      <c r="AR172" s="683"/>
      <c r="AS172" s="312"/>
      <c r="AT172" s="521"/>
      <c r="AU172" s="521"/>
      <c r="AV172" s="521"/>
      <c r="AW172" s="521"/>
      <c r="AX172" s="521"/>
      <c r="AY172" s="687"/>
      <c r="AZ172" s="687"/>
      <c r="BA172" s="521"/>
      <c r="BB172" s="622"/>
      <c r="BC172" s="685" t="str">
        <f>'計算書（非表示）'!S168</f>
        <v/>
      </c>
      <c r="BD172" s="685" t="str">
        <f t="shared" si="22"/>
        <v/>
      </c>
      <c r="BE172" s="685" t="str">
        <f t="shared" si="23"/>
        <v/>
      </c>
      <c r="BF172" s="685" t="str">
        <f t="shared" si="24"/>
        <v/>
      </c>
      <c r="BG172" s="686" t="str">
        <f t="shared" si="25"/>
        <v/>
      </c>
      <c r="CV172" s="329"/>
      <c r="CW172" s="329"/>
    </row>
    <row r="173" spans="2:101" s="124" customFormat="1" ht="23.25" customHeight="1">
      <c r="B173" s="325"/>
      <c r="C173" s="333">
        <v>164</v>
      </c>
      <c r="D173" s="677" t="str">
        <f t="shared" si="21"/>
        <v/>
      </c>
      <c r="E173" s="678"/>
      <c r="F173" s="678"/>
      <c r="G173" s="678"/>
      <c r="H173" s="679">
        <v>1</v>
      </c>
      <c r="I173" s="680"/>
      <c r="J173" s="681"/>
      <c r="K173" s="682"/>
      <c r="L173" s="682"/>
      <c r="M173" s="682"/>
      <c r="N173" s="682"/>
      <c r="O173" s="683"/>
      <c r="P173" s="312"/>
      <c r="Q173" s="521"/>
      <c r="R173" s="521"/>
      <c r="S173" s="521"/>
      <c r="T173" s="521"/>
      <c r="U173" s="521"/>
      <c r="V173" s="684"/>
      <c r="W173" s="684"/>
      <c r="X173" s="521"/>
      <c r="Y173" s="622"/>
      <c r="Z173" s="685" t="str">
        <f>'計算書（非表示）'!I169</f>
        <v/>
      </c>
      <c r="AA173" s="685"/>
      <c r="AB173" s="685"/>
      <c r="AC173" s="685"/>
      <c r="AD173" s="686"/>
      <c r="AE173" s="330"/>
      <c r="AF173" s="336">
        <v>164</v>
      </c>
      <c r="AG173" s="677" t="str">
        <f t="shared" si="15"/>
        <v/>
      </c>
      <c r="AH173" s="678"/>
      <c r="AI173" s="678"/>
      <c r="AJ173" s="678"/>
      <c r="AK173" s="679">
        <v>3</v>
      </c>
      <c r="AL173" s="680"/>
      <c r="AM173" s="681"/>
      <c r="AN173" s="682"/>
      <c r="AO173" s="682"/>
      <c r="AP173" s="682"/>
      <c r="AQ173" s="682"/>
      <c r="AR173" s="683"/>
      <c r="AS173" s="312"/>
      <c r="AT173" s="521"/>
      <c r="AU173" s="521"/>
      <c r="AV173" s="521"/>
      <c r="AW173" s="521"/>
      <c r="AX173" s="521"/>
      <c r="AY173" s="687"/>
      <c r="AZ173" s="687"/>
      <c r="BA173" s="521"/>
      <c r="BB173" s="622"/>
      <c r="BC173" s="685" t="str">
        <f>'計算書（非表示）'!S169</f>
        <v/>
      </c>
      <c r="BD173" s="685" t="str">
        <f t="shared" si="22"/>
        <v/>
      </c>
      <c r="BE173" s="685" t="str">
        <f t="shared" si="23"/>
        <v/>
      </c>
      <c r="BF173" s="685" t="str">
        <f t="shared" si="24"/>
        <v/>
      </c>
      <c r="BG173" s="686" t="str">
        <f t="shared" si="25"/>
        <v/>
      </c>
      <c r="CV173" s="329"/>
      <c r="CW173" s="329"/>
    </row>
    <row r="174" spans="2:101" s="124" customFormat="1" ht="23.25" customHeight="1">
      <c r="B174" s="325"/>
      <c r="C174" s="333">
        <v>165</v>
      </c>
      <c r="D174" s="677" t="str">
        <f t="shared" si="21"/>
        <v/>
      </c>
      <c r="E174" s="678"/>
      <c r="F174" s="678"/>
      <c r="G174" s="678"/>
      <c r="H174" s="679">
        <v>1</v>
      </c>
      <c r="I174" s="680"/>
      <c r="J174" s="681"/>
      <c r="K174" s="682"/>
      <c r="L174" s="682"/>
      <c r="M174" s="682"/>
      <c r="N174" s="682"/>
      <c r="O174" s="683"/>
      <c r="P174" s="312"/>
      <c r="Q174" s="521"/>
      <c r="R174" s="521"/>
      <c r="S174" s="521"/>
      <c r="T174" s="521"/>
      <c r="U174" s="521"/>
      <c r="V174" s="684"/>
      <c r="W174" s="684"/>
      <c r="X174" s="521"/>
      <c r="Y174" s="622"/>
      <c r="Z174" s="685" t="str">
        <f>'計算書（非表示）'!I170</f>
        <v/>
      </c>
      <c r="AA174" s="685"/>
      <c r="AB174" s="685"/>
      <c r="AC174" s="685"/>
      <c r="AD174" s="686"/>
      <c r="AE174" s="330"/>
      <c r="AF174" s="336">
        <v>165</v>
      </c>
      <c r="AG174" s="677" t="str">
        <f t="shared" si="15"/>
        <v/>
      </c>
      <c r="AH174" s="678"/>
      <c r="AI174" s="678"/>
      <c r="AJ174" s="678"/>
      <c r="AK174" s="679">
        <v>3</v>
      </c>
      <c r="AL174" s="680"/>
      <c r="AM174" s="681"/>
      <c r="AN174" s="682"/>
      <c r="AO174" s="682"/>
      <c r="AP174" s="682"/>
      <c r="AQ174" s="682"/>
      <c r="AR174" s="683"/>
      <c r="AS174" s="312"/>
      <c r="AT174" s="521"/>
      <c r="AU174" s="521"/>
      <c r="AV174" s="521"/>
      <c r="AW174" s="521"/>
      <c r="AX174" s="521"/>
      <c r="AY174" s="687"/>
      <c r="AZ174" s="687"/>
      <c r="BA174" s="521"/>
      <c r="BB174" s="622"/>
      <c r="BC174" s="685" t="str">
        <f>'計算書（非表示）'!S170</f>
        <v/>
      </c>
      <c r="BD174" s="685" t="str">
        <f t="shared" si="22"/>
        <v/>
      </c>
      <c r="BE174" s="685" t="str">
        <f t="shared" si="23"/>
        <v/>
      </c>
      <c r="BF174" s="685" t="str">
        <f t="shared" si="24"/>
        <v/>
      </c>
      <c r="BG174" s="686" t="str">
        <f t="shared" si="25"/>
        <v/>
      </c>
      <c r="CV174" s="329"/>
      <c r="CW174" s="329"/>
    </row>
    <row r="175" spans="2:101" s="124" customFormat="1" ht="23.25" customHeight="1">
      <c r="B175" s="325"/>
      <c r="C175" s="333">
        <v>166</v>
      </c>
      <c r="D175" s="677" t="str">
        <f t="shared" si="21"/>
        <v/>
      </c>
      <c r="E175" s="678"/>
      <c r="F175" s="678"/>
      <c r="G175" s="678"/>
      <c r="H175" s="679">
        <v>1</v>
      </c>
      <c r="I175" s="680"/>
      <c r="J175" s="681"/>
      <c r="K175" s="682"/>
      <c r="L175" s="682"/>
      <c r="M175" s="682"/>
      <c r="N175" s="682"/>
      <c r="O175" s="683"/>
      <c r="P175" s="312"/>
      <c r="Q175" s="521"/>
      <c r="R175" s="521"/>
      <c r="S175" s="521"/>
      <c r="T175" s="521"/>
      <c r="U175" s="521"/>
      <c r="V175" s="684"/>
      <c r="W175" s="684"/>
      <c r="X175" s="521"/>
      <c r="Y175" s="622"/>
      <c r="Z175" s="685" t="str">
        <f>'計算書（非表示）'!I171</f>
        <v/>
      </c>
      <c r="AA175" s="685"/>
      <c r="AB175" s="685"/>
      <c r="AC175" s="685"/>
      <c r="AD175" s="686"/>
      <c r="AE175" s="330"/>
      <c r="AF175" s="336">
        <v>166</v>
      </c>
      <c r="AG175" s="677" t="str">
        <f t="shared" si="15"/>
        <v/>
      </c>
      <c r="AH175" s="678"/>
      <c r="AI175" s="678"/>
      <c r="AJ175" s="678"/>
      <c r="AK175" s="679">
        <v>3</v>
      </c>
      <c r="AL175" s="680"/>
      <c r="AM175" s="681"/>
      <c r="AN175" s="682"/>
      <c r="AO175" s="682"/>
      <c r="AP175" s="682"/>
      <c r="AQ175" s="682"/>
      <c r="AR175" s="683"/>
      <c r="AS175" s="312"/>
      <c r="AT175" s="521"/>
      <c r="AU175" s="521"/>
      <c r="AV175" s="521"/>
      <c r="AW175" s="521"/>
      <c r="AX175" s="521"/>
      <c r="AY175" s="687"/>
      <c r="AZ175" s="687"/>
      <c r="BA175" s="521"/>
      <c r="BB175" s="622"/>
      <c r="BC175" s="685" t="str">
        <f>'計算書（非表示）'!S171</f>
        <v/>
      </c>
      <c r="BD175" s="685" t="str">
        <f t="shared" si="22"/>
        <v/>
      </c>
      <c r="BE175" s="685" t="str">
        <f t="shared" si="23"/>
        <v/>
      </c>
      <c r="BF175" s="685" t="str">
        <f t="shared" si="24"/>
        <v/>
      </c>
      <c r="BG175" s="686" t="str">
        <f t="shared" si="25"/>
        <v/>
      </c>
      <c r="CV175" s="329"/>
      <c r="CW175" s="329"/>
    </row>
    <row r="176" spans="2:101" s="124" customFormat="1" ht="23.25" customHeight="1">
      <c r="B176" s="325"/>
      <c r="C176" s="333">
        <v>167</v>
      </c>
      <c r="D176" s="677" t="str">
        <f t="shared" si="21"/>
        <v/>
      </c>
      <c r="E176" s="678"/>
      <c r="F176" s="678"/>
      <c r="G176" s="678"/>
      <c r="H176" s="679">
        <v>1</v>
      </c>
      <c r="I176" s="680"/>
      <c r="J176" s="681"/>
      <c r="K176" s="682"/>
      <c r="L176" s="682"/>
      <c r="M176" s="682"/>
      <c r="N176" s="682"/>
      <c r="O176" s="683"/>
      <c r="P176" s="312"/>
      <c r="Q176" s="521"/>
      <c r="R176" s="521"/>
      <c r="S176" s="521"/>
      <c r="T176" s="521"/>
      <c r="U176" s="521"/>
      <c r="V176" s="684"/>
      <c r="W176" s="684"/>
      <c r="X176" s="521"/>
      <c r="Y176" s="622"/>
      <c r="Z176" s="685" t="str">
        <f>'計算書（非表示）'!I172</f>
        <v/>
      </c>
      <c r="AA176" s="685"/>
      <c r="AB176" s="685"/>
      <c r="AC176" s="685"/>
      <c r="AD176" s="686"/>
      <c r="AE176" s="330"/>
      <c r="AF176" s="336">
        <v>167</v>
      </c>
      <c r="AG176" s="677" t="str">
        <f t="shared" si="15"/>
        <v/>
      </c>
      <c r="AH176" s="678"/>
      <c r="AI176" s="678"/>
      <c r="AJ176" s="678"/>
      <c r="AK176" s="679">
        <v>3</v>
      </c>
      <c r="AL176" s="680"/>
      <c r="AM176" s="681"/>
      <c r="AN176" s="682"/>
      <c r="AO176" s="682"/>
      <c r="AP176" s="682"/>
      <c r="AQ176" s="682"/>
      <c r="AR176" s="683"/>
      <c r="AS176" s="312"/>
      <c r="AT176" s="521"/>
      <c r="AU176" s="521"/>
      <c r="AV176" s="521"/>
      <c r="AW176" s="521"/>
      <c r="AX176" s="521"/>
      <c r="AY176" s="687"/>
      <c r="AZ176" s="687"/>
      <c r="BA176" s="521"/>
      <c r="BB176" s="622"/>
      <c r="BC176" s="685" t="str">
        <f>'計算書（非表示）'!S172</f>
        <v/>
      </c>
      <c r="BD176" s="685" t="str">
        <f t="shared" si="22"/>
        <v/>
      </c>
      <c r="BE176" s="685" t="str">
        <f t="shared" si="23"/>
        <v/>
      </c>
      <c r="BF176" s="685" t="str">
        <f t="shared" si="24"/>
        <v/>
      </c>
      <c r="BG176" s="686" t="str">
        <f t="shared" si="25"/>
        <v/>
      </c>
      <c r="CV176" s="329"/>
      <c r="CW176" s="329"/>
    </row>
    <row r="177" spans="2:101" s="124" customFormat="1" ht="23.25" customHeight="1">
      <c r="B177" s="325"/>
      <c r="C177" s="333">
        <v>168</v>
      </c>
      <c r="D177" s="677" t="str">
        <f t="shared" si="21"/>
        <v/>
      </c>
      <c r="E177" s="678"/>
      <c r="F177" s="678"/>
      <c r="G177" s="678"/>
      <c r="H177" s="679">
        <v>1</v>
      </c>
      <c r="I177" s="680"/>
      <c r="J177" s="681"/>
      <c r="K177" s="682"/>
      <c r="L177" s="682"/>
      <c r="M177" s="682"/>
      <c r="N177" s="682"/>
      <c r="O177" s="683"/>
      <c r="P177" s="312"/>
      <c r="Q177" s="521"/>
      <c r="R177" s="521"/>
      <c r="S177" s="521"/>
      <c r="T177" s="521"/>
      <c r="U177" s="521"/>
      <c r="V177" s="684"/>
      <c r="W177" s="684"/>
      <c r="X177" s="521"/>
      <c r="Y177" s="622"/>
      <c r="Z177" s="685" t="str">
        <f>'計算書（非表示）'!I173</f>
        <v/>
      </c>
      <c r="AA177" s="685"/>
      <c r="AB177" s="685"/>
      <c r="AC177" s="685"/>
      <c r="AD177" s="686"/>
      <c r="AE177" s="330"/>
      <c r="AF177" s="336">
        <v>168</v>
      </c>
      <c r="AG177" s="677" t="str">
        <f t="shared" si="15"/>
        <v/>
      </c>
      <c r="AH177" s="678"/>
      <c r="AI177" s="678"/>
      <c r="AJ177" s="678"/>
      <c r="AK177" s="679">
        <v>3</v>
      </c>
      <c r="AL177" s="680"/>
      <c r="AM177" s="681"/>
      <c r="AN177" s="682"/>
      <c r="AO177" s="682"/>
      <c r="AP177" s="682"/>
      <c r="AQ177" s="682"/>
      <c r="AR177" s="683"/>
      <c r="AS177" s="312"/>
      <c r="AT177" s="521"/>
      <c r="AU177" s="521"/>
      <c r="AV177" s="521"/>
      <c r="AW177" s="521"/>
      <c r="AX177" s="521"/>
      <c r="AY177" s="687"/>
      <c r="AZ177" s="687"/>
      <c r="BA177" s="521"/>
      <c r="BB177" s="622"/>
      <c r="BC177" s="685" t="str">
        <f>'計算書（非表示）'!S173</f>
        <v/>
      </c>
      <c r="BD177" s="685" t="str">
        <f t="shared" si="22"/>
        <v/>
      </c>
      <c r="BE177" s="685" t="str">
        <f t="shared" si="23"/>
        <v/>
      </c>
      <c r="BF177" s="685" t="str">
        <f t="shared" si="24"/>
        <v/>
      </c>
      <c r="BG177" s="686" t="str">
        <f t="shared" si="25"/>
        <v/>
      </c>
      <c r="CV177" s="329"/>
      <c r="CW177" s="329"/>
    </row>
    <row r="178" spans="2:101" s="124" customFormat="1" ht="23.25" customHeight="1">
      <c r="B178" s="325"/>
      <c r="C178" s="333">
        <v>169</v>
      </c>
      <c r="D178" s="677" t="str">
        <f t="shared" si="21"/>
        <v/>
      </c>
      <c r="E178" s="678"/>
      <c r="F178" s="678"/>
      <c r="G178" s="678"/>
      <c r="H178" s="679">
        <v>1</v>
      </c>
      <c r="I178" s="680"/>
      <c r="J178" s="681"/>
      <c r="K178" s="682"/>
      <c r="L178" s="682"/>
      <c r="M178" s="682"/>
      <c r="N178" s="682"/>
      <c r="O178" s="683"/>
      <c r="P178" s="312"/>
      <c r="Q178" s="521"/>
      <c r="R178" s="521"/>
      <c r="S178" s="521"/>
      <c r="T178" s="521"/>
      <c r="U178" s="521"/>
      <c r="V178" s="684"/>
      <c r="W178" s="684"/>
      <c r="X178" s="521"/>
      <c r="Y178" s="622"/>
      <c r="Z178" s="685" t="str">
        <f>'計算書（非表示）'!I174</f>
        <v/>
      </c>
      <c r="AA178" s="685"/>
      <c r="AB178" s="685"/>
      <c r="AC178" s="685"/>
      <c r="AD178" s="686"/>
      <c r="AE178" s="330"/>
      <c r="AF178" s="336">
        <v>169</v>
      </c>
      <c r="AG178" s="677" t="str">
        <f t="shared" si="15"/>
        <v/>
      </c>
      <c r="AH178" s="678"/>
      <c r="AI178" s="678"/>
      <c r="AJ178" s="678"/>
      <c r="AK178" s="679">
        <v>3</v>
      </c>
      <c r="AL178" s="680"/>
      <c r="AM178" s="681"/>
      <c r="AN178" s="682"/>
      <c r="AO178" s="682"/>
      <c r="AP178" s="682"/>
      <c r="AQ178" s="682"/>
      <c r="AR178" s="683"/>
      <c r="AS178" s="312"/>
      <c r="AT178" s="521"/>
      <c r="AU178" s="521"/>
      <c r="AV178" s="521"/>
      <c r="AW178" s="521"/>
      <c r="AX178" s="521"/>
      <c r="AY178" s="687"/>
      <c r="AZ178" s="687"/>
      <c r="BA178" s="521"/>
      <c r="BB178" s="622"/>
      <c r="BC178" s="685" t="str">
        <f>'計算書（非表示）'!S174</f>
        <v/>
      </c>
      <c r="BD178" s="685" t="str">
        <f t="shared" si="22"/>
        <v/>
      </c>
      <c r="BE178" s="685" t="str">
        <f t="shared" si="23"/>
        <v/>
      </c>
      <c r="BF178" s="685" t="str">
        <f t="shared" si="24"/>
        <v/>
      </c>
      <c r="BG178" s="686" t="str">
        <f t="shared" si="25"/>
        <v/>
      </c>
      <c r="CV178" s="329"/>
      <c r="CW178" s="329"/>
    </row>
    <row r="179" spans="2:101" s="124" customFormat="1" ht="23.25" customHeight="1">
      <c r="B179" s="325"/>
      <c r="C179" s="333">
        <v>170</v>
      </c>
      <c r="D179" s="677" t="str">
        <f t="shared" si="21"/>
        <v/>
      </c>
      <c r="E179" s="678"/>
      <c r="F179" s="678"/>
      <c r="G179" s="678"/>
      <c r="H179" s="679">
        <v>1</v>
      </c>
      <c r="I179" s="680"/>
      <c r="J179" s="681"/>
      <c r="K179" s="682"/>
      <c r="L179" s="682"/>
      <c r="M179" s="682"/>
      <c r="N179" s="682"/>
      <c r="O179" s="683"/>
      <c r="P179" s="312"/>
      <c r="Q179" s="521"/>
      <c r="R179" s="521"/>
      <c r="S179" s="521"/>
      <c r="T179" s="521"/>
      <c r="U179" s="521"/>
      <c r="V179" s="684"/>
      <c r="W179" s="684"/>
      <c r="X179" s="521"/>
      <c r="Y179" s="622"/>
      <c r="Z179" s="685" t="str">
        <f>'計算書（非表示）'!I175</f>
        <v/>
      </c>
      <c r="AA179" s="685"/>
      <c r="AB179" s="685"/>
      <c r="AC179" s="685"/>
      <c r="AD179" s="686"/>
      <c r="AE179" s="330"/>
      <c r="AF179" s="336">
        <v>170</v>
      </c>
      <c r="AG179" s="677" t="str">
        <f t="shared" si="15"/>
        <v/>
      </c>
      <c r="AH179" s="678"/>
      <c r="AI179" s="678"/>
      <c r="AJ179" s="678"/>
      <c r="AK179" s="679">
        <v>3</v>
      </c>
      <c r="AL179" s="680"/>
      <c r="AM179" s="681"/>
      <c r="AN179" s="682"/>
      <c r="AO179" s="682"/>
      <c r="AP179" s="682"/>
      <c r="AQ179" s="682"/>
      <c r="AR179" s="683"/>
      <c r="AS179" s="312"/>
      <c r="AT179" s="521"/>
      <c r="AU179" s="521"/>
      <c r="AV179" s="521"/>
      <c r="AW179" s="521"/>
      <c r="AX179" s="521"/>
      <c r="AY179" s="687"/>
      <c r="AZ179" s="687"/>
      <c r="BA179" s="521"/>
      <c r="BB179" s="622"/>
      <c r="BC179" s="685" t="str">
        <f>'計算書（非表示）'!S175</f>
        <v/>
      </c>
      <c r="BD179" s="685" t="str">
        <f t="shared" si="22"/>
        <v/>
      </c>
      <c r="BE179" s="685" t="str">
        <f t="shared" si="23"/>
        <v/>
      </c>
      <c r="BF179" s="685" t="str">
        <f t="shared" si="24"/>
        <v/>
      </c>
      <c r="BG179" s="686" t="str">
        <f t="shared" si="25"/>
        <v/>
      </c>
      <c r="CV179" s="329"/>
      <c r="CW179" s="329"/>
    </row>
    <row r="180" spans="2:101" s="124" customFormat="1" ht="23.25" customHeight="1">
      <c r="B180" s="325"/>
      <c r="C180" s="333">
        <v>171</v>
      </c>
      <c r="D180" s="677" t="str">
        <f t="shared" si="21"/>
        <v/>
      </c>
      <c r="E180" s="678"/>
      <c r="F180" s="678"/>
      <c r="G180" s="678"/>
      <c r="H180" s="679">
        <v>1</v>
      </c>
      <c r="I180" s="680"/>
      <c r="J180" s="681"/>
      <c r="K180" s="682"/>
      <c r="L180" s="682"/>
      <c r="M180" s="682"/>
      <c r="N180" s="682"/>
      <c r="O180" s="683"/>
      <c r="P180" s="312"/>
      <c r="Q180" s="521"/>
      <c r="R180" s="521"/>
      <c r="S180" s="521"/>
      <c r="T180" s="521"/>
      <c r="U180" s="521"/>
      <c r="V180" s="684"/>
      <c r="W180" s="684"/>
      <c r="X180" s="521"/>
      <c r="Y180" s="622"/>
      <c r="Z180" s="685" t="str">
        <f>'計算書（非表示）'!I176</f>
        <v/>
      </c>
      <c r="AA180" s="685"/>
      <c r="AB180" s="685"/>
      <c r="AC180" s="685"/>
      <c r="AD180" s="686"/>
      <c r="AE180" s="330"/>
      <c r="AF180" s="336">
        <v>171</v>
      </c>
      <c r="AG180" s="677" t="str">
        <f t="shared" si="15"/>
        <v/>
      </c>
      <c r="AH180" s="678"/>
      <c r="AI180" s="678"/>
      <c r="AJ180" s="678"/>
      <c r="AK180" s="679">
        <v>3</v>
      </c>
      <c r="AL180" s="680"/>
      <c r="AM180" s="681"/>
      <c r="AN180" s="682"/>
      <c r="AO180" s="682"/>
      <c r="AP180" s="682"/>
      <c r="AQ180" s="682"/>
      <c r="AR180" s="683"/>
      <c r="AS180" s="312"/>
      <c r="AT180" s="521"/>
      <c r="AU180" s="521"/>
      <c r="AV180" s="521"/>
      <c r="AW180" s="521"/>
      <c r="AX180" s="521"/>
      <c r="AY180" s="687"/>
      <c r="AZ180" s="687"/>
      <c r="BA180" s="521"/>
      <c r="BB180" s="622"/>
      <c r="BC180" s="685" t="str">
        <f>'計算書（非表示）'!S176</f>
        <v/>
      </c>
      <c r="BD180" s="685" t="str">
        <f t="shared" si="22"/>
        <v/>
      </c>
      <c r="BE180" s="685" t="str">
        <f t="shared" si="23"/>
        <v/>
      </c>
      <c r="BF180" s="685" t="str">
        <f t="shared" si="24"/>
        <v/>
      </c>
      <c r="BG180" s="686" t="str">
        <f t="shared" si="25"/>
        <v/>
      </c>
      <c r="CV180" s="329"/>
      <c r="CW180" s="329"/>
    </row>
    <row r="181" spans="2:101" s="124" customFormat="1" ht="23.25" customHeight="1">
      <c r="B181" s="325"/>
      <c r="C181" s="333">
        <v>172</v>
      </c>
      <c r="D181" s="677" t="str">
        <f t="shared" si="21"/>
        <v/>
      </c>
      <c r="E181" s="678"/>
      <c r="F181" s="678"/>
      <c r="G181" s="678"/>
      <c r="H181" s="679">
        <v>1</v>
      </c>
      <c r="I181" s="680"/>
      <c r="J181" s="681"/>
      <c r="K181" s="682"/>
      <c r="L181" s="682"/>
      <c r="M181" s="682"/>
      <c r="N181" s="682"/>
      <c r="O181" s="683"/>
      <c r="P181" s="312"/>
      <c r="Q181" s="521"/>
      <c r="R181" s="521"/>
      <c r="S181" s="521"/>
      <c r="T181" s="521"/>
      <c r="U181" s="521"/>
      <c r="V181" s="684"/>
      <c r="W181" s="684"/>
      <c r="X181" s="521"/>
      <c r="Y181" s="622"/>
      <c r="Z181" s="685" t="str">
        <f>'計算書（非表示）'!I177</f>
        <v/>
      </c>
      <c r="AA181" s="685"/>
      <c r="AB181" s="685"/>
      <c r="AC181" s="685"/>
      <c r="AD181" s="686"/>
      <c r="AE181" s="330"/>
      <c r="AF181" s="336">
        <v>172</v>
      </c>
      <c r="AG181" s="677" t="str">
        <f t="shared" si="15"/>
        <v/>
      </c>
      <c r="AH181" s="678"/>
      <c r="AI181" s="678"/>
      <c r="AJ181" s="678"/>
      <c r="AK181" s="679">
        <v>3</v>
      </c>
      <c r="AL181" s="680"/>
      <c r="AM181" s="681"/>
      <c r="AN181" s="682"/>
      <c r="AO181" s="682"/>
      <c r="AP181" s="682"/>
      <c r="AQ181" s="682"/>
      <c r="AR181" s="683"/>
      <c r="AS181" s="312"/>
      <c r="AT181" s="521"/>
      <c r="AU181" s="521"/>
      <c r="AV181" s="521"/>
      <c r="AW181" s="521"/>
      <c r="AX181" s="521"/>
      <c r="AY181" s="687"/>
      <c r="AZ181" s="687"/>
      <c r="BA181" s="521"/>
      <c r="BB181" s="622"/>
      <c r="BC181" s="685" t="str">
        <f>'計算書（非表示）'!S177</f>
        <v/>
      </c>
      <c r="BD181" s="685" t="str">
        <f t="shared" si="22"/>
        <v/>
      </c>
      <c r="BE181" s="685" t="str">
        <f t="shared" si="23"/>
        <v/>
      </c>
      <c r="BF181" s="685" t="str">
        <f t="shared" si="24"/>
        <v/>
      </c>
      <c r="BG181" s="686" t="str">
        <f t="shared" si="25"/>
        <v/>
      </c>
      <c r="CV181" s="329"/>
      <c r="CW181" s="329"/>
    </row>
    <row r="182" spans="2:101" s="124" customFormat="1" ht="23.25" customHeight="1">
      <c r="B182" s="325"/>
      <c r="C182" s="333">
        <v>173</v>
      </c>
      <c r="D182" s="677" t="str">
        <f t="shared" si="21"/>
        <v/>
      </c>
      <c r="E182" s="678"/>
      <c r="F182" s="678"/>
      <c r="G182" s="678"/>
      <c r="H182" s="679">
        <v>1</v>
      </c>
      <c r="I182" s="680"/>
      <c r="J182" s="681"/>
      <c r="K182" s="682"/>
      <c r="L182" s="682"/>
      <c r="M182" s="682"/>
      <c r="N182" s="682"/>
      <c r="O182" s="683"/>
      <c r="P182" s="312"/>
      <c r="Q182" s="521"/>
      <c r="R182" s="521"/>
      <c r="S182" s="521"/>
      <c r="T182" s="521"/>
      <c r="U182" s="521"/>
      <c r="V182" s="684"/>
      <c r="W182" s="684"/>
      <c r="X182" s="521"/>
      <c r="Y182" s="622"/>
      <c r="Z182" s="685" t="str">
        <f>'計算書（非表示）'!I178</f>
        <v/>
      </c>
      <c r="AA182" s="685"/>
      <c r="AB182" s="685"/>
      <c r="AC182" s="685"/>
      <c r="AD182" s="686"/>
      <c r="AE182" s="330"/>
      <c r="AF182" s="336">
        <v>173</v>
      </c>
      <c r="AG182" s="677" t="str">
        <f t="shared" si="15"/>
        <v/>
      </c>
      <c r="AH182" s="678"/>
      <c r="AI182" s="678"/>
      <c r="AJ182" s="678"/>
      <c r="AK182" s="679">
        <v>3</v>
      </c>
      <c r="AL182" s="680"/>
      <c r="AM182" s="681"/>
      <c r="AN182" s="682"/>
      <c r="AO182" s="682"/>
      <c r="AP182" s="682"/>
      <c r="AQ182" s="682"/>
      <c r="AR182" s="683"/>
      <c r="AS182" s="312"/>
      <c r="AT182" s="521"/>
      <c r="AU182" s="521"/>
      <c r="AV182" s="521"/>
      <c r="AW182" s="521"/>
      <c r="AX182" s="521"/>
      <c r="AY182" s="687"/>
      <c r="AZ182" s="687"/>
      <c r="BA182" s="521"/>
      <c r="BB182" s="622"/>
      <c r="BC182" s="685" t="str">
        <f>'計算書（非表示）'!S178</f>
        <v/>
      </c>
      <c r="BD182" s="685" t="str">
        <f t="shared" si="22"/>
        <v/>
      </c>
      <c r="BE182" s="685" t="str">
        <f t="shared" si="23"/>
        <v/>
      </c>
      <c r="BF182" s="685" t="str">
        <f t="shared" si="24"/>
        <v/>
      </c>
      <c r="BG182" s="686" t="str">
        <f t="shared" si="25"/>
        <v/>
      </c>
      <c r="CV182" s="329"/>
      <c r="CW182" s="329"/>
    </row>
    <row r="183" spans="2:101" s="124" customFormat="1" ht="23.25" customHeight="1">
      <c r="B183" s="325"/>
      <c r="C183" s="333">
        <v>174</v>
      </c>
      <c r="D183" s="677" t="str">
        <f t="shared" si="21"/>
        <v/>
      </c>
      <c r="E183" s="678"/>
      <c r="F183" s="678"/>
      <c r="G183" s="678"/>
      <c r="H183" s="679">
        <v>1</v>
      </c>
      <c r="I183" s="680"/>
      <c r="J183" s="681"/>
      <c r="K183" s="682"/>
      <c r="L183" s="682"/>
      <c r="M183" s="682"/>
      <c r="N183" s="682"/>
      <c r="O183" s="683"/>
      <c r="P183" s="312"/>
      <c r="Q183" s="521"/>
      <c r="R183" s="521"/>
      <c r="S183" s="521"/>
      <c r="T183" s="521"/>
      <c r="U183" s="521"/>
      <c r="V183" s="684"/>
      <c r="W183" s="684"/>
      <c r="X183" s="521"/>
      <c r="Y183" s="622"/>
      <c r="Z183" s="685" t="str">
        <f>'計算書（非表示）'!I179</f>
        <v/>
      </c>
      <c r="AA183" s="685"/>
      <c r="AB183" s="685"/>
      <c r="AC183" s="685"/>
      <c r="AD183" s="686"/>
      <c r="AE183" s="330"/>
      <c r="AF183" s="336">
        <v>174</v>
      </c>
      <c r="AG183" s="677" t="str">
        <f t="shared" si="15"/>
        <v/>
      </c>
      <c r="AH183" s="678"/>
      <c r="AI183" s="678"/>
      <c r="AJ183" s="678"/>
      <c r="AK183" s="679">
        <v>3</v>
      </c>
      <c r="AL183" s="680"/>
      <c r="AM183" s="681"/>
      <c r="AN183" s="682"/>
      <c r="AO183" s="682"/>
      <c r="AP183" s="682"/>
      <c r="AQ183" s="682"/>
      <c r="AR183" s="683"/>
      <c r="AS183" s="312"/>
      <c r="AT183" s="521"/>
      <c r="AU183" s="521"/>
      <c r="AV183" s="521"/>
      <c r="AW183" s="521"/>
      <c r="AX183" s="521"/>
      <c r="AY183" s="687"/>
      <c r="AZ183" s="687"/>
      <c r="BA183" s="521"/>
      <c r="BB183" s="622"/>
      <c r="BC183" s="685" t="str">
        <f>'計算書（非表示）'!S179</f>
        <v/>
      </c>
      <c r="BD183" s="685" t="str">
        <f t="shared" si="22"/>
        <v/>
      </c>
      <c r="BE183" s="685" t="str">
        <f t="shared" si="23"/>
        <v/>
      </c>
      <c r="BF183" s="685" t="str">
        <f t="shared" si="24"/>
        <v/>
      </c>
      <c r="BG183" s="686" t="str">
        <f t="shared" si="25"/>
        <v/>
      </c>
      <c r="CV183" s="329"/>
      <c r="CW183" s="329"/>
    </row>
    <row r="184" spans="2:101" s="124" customFormat="1" ht="23.25" customHeight="1">
      <c r="B184" s="325"/>
      <c r="C184" s="333">
        <v>175</v>
      </c>
      <c r="D184" s="677" t="str">
        <f t="shared" si="21"/>
        <v/>
      </c>
      <c r="E184" s="678"/>
      <c r="F184" s="678"/>
      <c r="G184" s="678"/>
      <c r="H184" s="679">
        <v>1</v>
      </c>
      <c r="I184" s="680"/>
      <c r="J184" s="681"/>
      <c r="K184" s="682"/>
      <c r="L184" s="682"/>
      <c r="M184" s="682"/>
      <c r="N184" s="682"/>
      <c r="O184" s="683"/>
      <c r="P184" s="312"/>
      <c r="Q184" s="521"/>
      <c r="R184" s="521"/>
      <c r="S184" s="521"/>
      <c r="T184" s="521"/>
      <c r="U184" s="521"/>
      <c r="V184" s="684"/>
      <c r="W184" s="684"/>
      <c r="X184" s="521"/>
      <c r="Y184" s="622"/>
      <c r="Z184" s="685" t="str">
        <f>'計算書（非表示）'!I180</f>
        <v/>
      </c>
      <c r="AA184" s="685"/>
      <c r="AB184" s="685"/>
      <c r="AC184" s="685"/>
      <c r="AD184" s="686"/>
      <c r="AE184" s="330"/>
      <c r="AF184" s="336">
        <v>175</v>
      </c>
      <c r="AG184" s="677" t="str">
        <f t="shared" si="15"/>
        <v/>
      </c>
      <c r="AH184" s="678"/>
      <c r="AI184" s="678"/>
      <c r="AJ184" s="678"/>
      <c r="AK184" s="679">
        <v>3</v>
      </c>
      <c r="AL184" s="680"/>
      <c r="AM184" s="681"/>
      <c r="AN184" s="682"/>
      <c r="AO184" s="682"/>
      <c r="AP184" s="682"/>
      <c r="AQ184" s="682"/>
      <c r="AR184" s="683"/>
      <c r="AS184" s="312"/>
      <c r="AT184" s="521"/>
      <c r="AU184" s="521"/>
      <c r="AV184" s="521"/>
      <c r="AW184" s="521"/>
      <c r="AX184" s="521"/>
      <c r="AY184" s="687"/>
      <c r="AZ184" s="687"/>
      <c r="BA184" s="521"/>
      <c r="BB184" s="622"/>
      <c r="BC184" s="685" t="str">
        <f>'計算書（非表示）'!S180</f>
        <v/>
      </c>
      <c r="BD184" s="685" t="str">
        <f t="shared" si="22"/>
        <v/>
      </c>
      <c r="BE184" s="685" t="str">
        <f t="shared" si="23"/>
        <v/>
      </c>
      <c r="BF184" s="685" t="str">
        <f t="shared" si="24"/>
        <v/>
      </c>
      <c r="BG184" s="686" t="str">
        <f t="shared" si="25"/>
        <v/>
      </c>
      <c r="CV184" s="329"/>
      <c r="CW184" s="329"/>
    </row>
    <row r="185" spans="2:101" s="124" customFormat="1" ht="23.25" customHeight="1">
      <c r="B185" s="325"/>
      <c r="C185" s="333">
        <v>176</v>
      </c>
      <c r="D185" s="677" t="str">
        <f t="shared" si="21"/>
        <v/>
      </c>
      <c r="E185" s="678"/>
      <c r="F185" s="678"/>
      <c r="G185" s="678"/>
      <c r="H185" s="679">
        <v>1</v>
      </c>
      <c r="I185" s="680"/>
      <c r="J185" s="681"/>
      <c r="K185" s="682"/>
      <c r="L185" s="682"/>
      <c r="M185" s="682"/>
      <c r="N185" s="682"/>
      <c r="O185" s="683"/>
      <c r="P185" s="312"/>
      <c r="Q185" s="521"/>
      <c r="R185" s="521"/>
      <c r="S185" s="521"/>
      <c r="T185" s="521"/>
      <c r="U185" s="521"/>
      <c r="V185" s="684"/>
      <c r="W185" s="684"/>
      <c r="X185" s="521"/>
      <c r="Y185" s="622"/>
      <c r="Z185" s="685" t="str">
        <f>'計算書（非表示）'!I181</f>
        <v/>
      </c>
      <c r="AA185" s="685"/>
      <c r="AB185" s="685"/>
      <c r="AC185" s="685"/>
      <c r="AD185" s="686"/>
      <c r="AE185" s="330"/>
      <c r="AF185" s="336">
        <v>176</v>
      </c>
      <c r="AG185" s="677" t="str">
        <f t="shared" si="15"/>
        <v/>
      </c>
      <c r="AH185" s="678"/>
      <c r="AI185" s="678"/>
      <c r="AJ185" s="678"/>
      <c r="AK185" s="679">
        <v>3</v>
      </c>
      <c r="AL185" s="680"/>
      <c r="AM185" s="681"/>
      <c r="AN185" s="682"/>
      <c r="AO185" s="682"/>
      <c r="AP185" s="682"/>
      <c r="AQ185" s="682"/>
      <c r="AR185" s="683"/>
      <c r="AS185" s="312"/>
      <c r="AT185" s="521"/>
      <c r="AU185" s="521"/>
      <c r="AV185" s="521"/>
      <c r="AW185" s="521"/>
      <c r="AX185" s="521"/>
      <c r="AY185" s="687"/>
      <c r="AZ185" s="687"/>
      <c r="BA185" s="521"/>
      <c r="BB185" s="622"/>
      <c r="BC185" s="685" t="str">
        <f>'計算書（非表示）'!S181</f>
        <v/>
      </c>
      <c r="BD185" s="685" t="str">
        <f t="shared" si="22"/>
        <v/>
      </c>
      <c r="BE185" s="685" t="str">
        <f t="shared" si="23"/>
        <v/>
      </c>
      <c r="BF185" s="685" t="str">
        <f t="shared" si="24"/>
        <v/>
      </c>
      <c r="BG185" s="686" t="str">
        <f t="shared" si="25"/>
        <v/>
      </c>
      <c r="CV185" s="329"/>
      <c r="CW185" s="329"/>
    </row>
    <row r="186" spans="2:101" s="124" customFormat="1" ht="23.25" customHeight="1">
      <c r="B186" s="325"/>
      <c r="C186" s="333">
        <v>177</v>
      </c>
      <c r="D186" s="677" t="str">
        <f t="shared" si="21"/>
        <v/>
      </c>
      <c r="E186" s="678"/>
      <c r="F186" s="678"/>
      <c r="G186" s="678"/>
      <c r="H186" s="679">
        <v>1</v>
      </c>
      <c r="I186" s="680"/>
      <c r="J186" s="681"/>
      <c r="K186" s="682"/>
      <c r="L186" s="682"/>
      <c r="M186" s="682"/>
      <c r="N186" s="682"/>
      <c r="O186" s="683"/>
      <c r="P186" s="312"/>
      <c r="Q186" s="521"/>
      <c r="R186" s="521"/>
      <c r="S186" s="521"/>
      <c r="T186" s="521"/>
      <c r="U186" s="521"/>
      <c r="V186" s="684"/>
      <c r="W186" s="684"/>
      <c r="X186" s="521"/>
      <c r="Y186" s="622"/>
      <c r="Z186" s="685" t="str">
        <f>'計算書（非表示）'!I182</f>
        <v/>
      </c>
      <c r="AA186" s="685"/>
      <c r="AB186" s="685"/>
      <c r="AC186" s="685"/>
      <c r="AD186" s="686"/>
      <c r="AE186" s="330"/>
      <c r="AF186" s="336">
        <v>177</v>
      </c>
      <c r="AG186" s="677" t="str">
        <f t="shared" si="15"/>
        <v/>
      </c>
      <c r="AH186" s="678"/>
      <c r="AI186" s="678"/>
      <c r="AJ186" s="678"/>
      <c r="AK186" s="679">
        <v>3</v>
      </c>
      <c r="AL186" s="680"/>
      <c r="AM186" s="681"/>
      <c r="AN186" s="682"/>
      <c r="AO186" s="682"/>
      <c r="AP186" s="682"/>
      <c r="AQ186" s="682"/>
      <c r="AR186" s="683"/>
      <c r="AS186" s="312"/>
      <c r="AT186" s="521"/>
      <c r="AU186" s="521"/>
      <c r="AV186" s="521"/>
      <c r="AW186" s="521"/>
      <c r="AX186" s="521"/>
      <c r="AY186" s="687"/>
      <c r="AZ186" s="687"/>
      <c r="BA186" s="521"/>
      <c r="BB186" s="622"/>
      <c r="BC186" s="685" t="str">
        <f>'計算書（非表示）'!S182</f>
        <v/>
      </c>
      <c r="BD186" s="685" t="str">
        <f t="shared" si="22"/>
        <v/>
      </c>
      <c r="BE186" s="685" t="str">
        <f t="shared" si="23"/>
        <v/>
      </c>
      <c r="BF186" s="685" t="str">
        <f t="shared" si="24"/>
        <v/>
      </c>
      <c r="BG186" s="686" t="str">
        <f t="shared" si="25"/>
        <v/>
      </c>
      <c r="CV186" s="329"/>
      <c r="CW186" s="329"/>
    </row>
    <row r="187" spans="2:101" s="124" customFormat="1" ht="23.25" customHeight="1">
      <c r="B187" s="325"/>
      <c r="C187" s="333">
        <v>178</v>
      </c>
      <c r="D187" s="677" t="str">
        <f t="shared" si="21"/>
        <v/>
      </c>
      <c r="E187" s="678"/>
      <c r="F187" s="678"/>
      <c r="G187" s="678"/>
      <c r="H187" s="679">
        <v>1</v>
      </c>
      <c r="I187" s="680"/>
      <c r="J187" s="681"/>
      <c r="K187" s="682"/>
      <c r="L187" s="682"/>
      <c r="M187" s="682"/>
      <c r="N187" s="682"/>
      <c r="O187" s="683"/>
      <c r="P187" s="312"/>
      <c r="Q187" s="521"/>
      <c r="R187" s="521"/>
      <c r="S187" s="521"/>
      <c r="T187" s="521"/>
      <c r="U187" s="521"/>
      <c r="V187" s="684"/>
      <c r="W187" s="684"/>
      <c r="X187" s="521"/>
      <c r="Y187" s="622"/>
      <c r="Z187" s="685" t="str">
        <f>'計算書（非表示）'!I183</f>
        <v/>
      </c>
      <c r="AA187" s="685"/>
      <c r="AB187" s="685"/>
      <c r="AC187" s="685"/>
      <c r="AD187" s="686"/>
      <c r="AE187" s="330"/>
      <c r="AF187" s="336">
        <v>178</v>
      </c>
      <c r="AG187" s="677" t="str">
        <f t="shared" si="15"/>
        <v/>
      </c>
      <c r="AH187" s="678"/>
      <c r="AI187" s="678"/>
      <c r="AJ187" s="678"/>
      <c r="AK187" s="679">
        <v>3</v>
      </c>
      <c r="AL187" s="680"/>
      <c r="AM187" s="681"/>
      <c r="AN187" s="682"/>
      <c r="AO187" s="682"/>
      <c r="AP187" s="682"/>
      <c r="AQ187" s="682"/>
      <c r="AR187" s="683"/>
      <c r="AS187" s="312"/>
      <c r="AT187" s="521"/>
      <c r="AU187" s="521"/>
      <c r="AV187" s="521"/>
      <c r="AW187" s="521"/>
      <c r="AX187" s="521"/>
      <c r="AY187" s="687"/>
      <c r="AZ187" s="687"/>
      <c r="BA187" s="521"/>
      <c r="BB187" s="622"/>
      <c r="BC187" s="685" t="str">
        <f>'計算書（非表示）'!S183</f>
        <v/>
      </c>
      <c r="BD187" s="685" t="str">
        <f t="shared" si="22"/>
        <v/>
      </c>
      <c r="BE187" s="685" t="str">
        <f t="shared" si="23"/>
        <v/>
      </c>
      <c r="BF187" s="685" t="str">
        <f t="shared" si="24"/>
        <v/>
      </c>
      <c r="BG187" s="686" t="str">
        <f t="shared" si="25"/>
        <v/>
      </c>
      <c r="CV187" s="329"/>
      <c r="CW187" s="329"/>
    </row>
    <row r="188" spans="2:101" s="124" customFormat="1" ht="23.25" customHeight="1">
      <c r="B188" s="325"/>
      <c r="C188" s="333">
        <v>179</v>
      </c>
      <c r="D188" s="677" t="str">
        <f t="shared" si="21"/>
        <v/>
      </c>
      <c r="E188" s="678"/>
      <c r="F188" s="678"/>
      <c r="G188" s="678"/>
      <c r="H188" s="679">
        <v>1</v>
      </c>
      <c r="I188" s="680"/>
      <c r="J188" s="681"/>
      <c r="K188" s="682"/>
      <c r="L188" s="682"/>
      <c r="M188" s="682"/>
      <c r="N188" s="682"/>
      <c r="O188" s="683"/>
      <c r="P188" s="312"/>
      <c r="Q188" s="521"/>
      <c r="R188" s="521"/>
      <c r="S188" s="521"/>
      <c r="T188" s="521"/>
      <c r="U188" s="521"/>
      <c r="V188" s="684"/>
      <c r="W188" s="684"/>
      <c r="X188" s="521"/>
      <c r="Y188" s="622"/>
      <c r="Z188" s="685" t="str">
        <f>'計算書（非表示）'!I184</f>
        <v/>
      </c>
      <c r="AA188" s="685"/>
      <c r="AB188" s="685"/>
      <c r="AC188" s="685"/>
      <c r="AD188" s="686"/>
      <c r="AE188" s="330"/>
      <c r="AF188" s="336">
        <v>179</v>
      </c>
      <c r="AG188" s="677" t="str">
        <f t="shared" si="15"/>
        <v/>
      </c>
      <c r="AH188" s="678"/>
      <c r="AI188" s="678"/>
      <c r="AJ188" s="678"/>
      <c r="AK188" s="679">
        <v>3</v>
      </c>
      <c r="AL188" s="680"/>
      <c r="AM188" s="681"/>
      <c r="AN188" s="682"/>
      <c r="AO188" s="682"/>
      <c r="AP188" s="682"/>
      <c r="AQ188" s="682"/>
      <c r="AR188" s="683"/>
      <c r="AS188" s="312"/>
      <c r="AT188" s="521"/>
      <c r="AU188" s="521"/>
      <c r="AV188" s="521"/>
      <c r="AW188" s="521"/>
      <c r="AX188" s="521"/>
      <c r="AY188" s="687"/>
      <c r="AZ188" s="687"/>
      <c r="BA188" s="521"/>
      <c r="BB188" s="622"/>
      <c r="BC188" s="685" t="str">
        <f>'計算書（非表示）'!S184</f>
        <v/>
      </c>
      <c r="BD188" s="685" t="str">
        <f t="shared" si="22"/>
        <v/>
      </c>
      <c r="BE188" s="685" t="str">
        <f t="shared" si="23"/>
        <v/>
      </c>
      <c r="BF188" s="685" t="str">
        <f t="shared" si="24"/>
        <v/>
      </c>
      <c r="BG188" s="686" t="str">
        <f t="shared" si="25"/>
        <v/>
      </c>
      <c r="CV188" s="329"/>
      <c r="CW188" s="329"/>
    </row>
    <row r="189" spans="2:101" s="124" customFormat="1" ht="23.25" customHeight="1">
      <c r="B189" s="325"/>
      <c r="C189" s="333">
        <v>180</v>
      </c>
      <c r="D189" s="677" t="str">
        <f t="shared" si="21"/>
        <v/>
      </c>
      <c r="E189" s="678"/>
      <c r="F189" s="678"/>
      <c r="G189" s="678"/>
      <c r="H189" s="679">
        <v>1</v>
      </c>
      <c r="I189" s="680"/>
      <c r="J189" s="681"/>
      <c r="K189" s="682"/>
      <c r="L189" s="682"/>
      <c r="M189" s="682"/>
      <c r="N189" s="682"/>
      <c r="O189" s="683"/>
      <c r="P189" s="312"/>
      <c r="Q189" s="521"/>
      <c r="R189" s="521"/>
      <c r="S189" s="521"/>
      <c r="T189" s="521"/>
      <c r="U189" s="521"/>
      <c r="V189" s="684"/>
      <c r="W189" s="684"/>
      <c r="X189" s="521"/>
      <c r="Y189" s="622"/>
      <c r="Z189" s="685" t="str">
        <f>'計算書（非表示）'!I185</f>
        <v/>
      </c>
      <c r="AA189" s="685"/>
      <c r="AB189" s="685"/>
      <c r="AC189" s="685"/>
      <c r="AD189" s="686"/>
      <c r="AE189" s="330"/>
      <c r="AF189" s="336">
        <v>180</v>
      </c>
      <c r="AG189" s="677" t="str">
        <f t="shared" si="15"/>
        <v/>
      </c>
      <c r="AH189" s="678"/>
      <c r="AI189" s="678"/>
      <c r="AJ189" s="678"/>
      <c r="AK189" s="679">
        <v>3</v>
      </c>
      <c r="AL189" s="680"/>
      <c r="AM189" s="681"/>
      <c r="AN189" s="682"/>
      <c r="AO189" s="682"/>
      <c r="AP189" s="682"/>
      <c r="AQ189" s="682"/>
      <c r="AR189" s="683"/>
      <c r="AS189" s="312"/>
      <c r="AT189" s="521"/>
      <c r="AU189" s="521"/>
      <c r="AV189" s="521"/>
      <c r="AW189" s="521"/>
      <c r="AX189" s="521"/>
      <c r="AY189" s="687"/>
      <c r="AZ189" s="687"/>
      <c r="BA189" s="521"/>
      <c r="BB189" s="622"/>
      <c r="BC189" s="685" t="str">
        <f>'計算書（非表示）'!S185</f>
        <v/>
      </c>
      <c r="BD189" s="685" t="str">
        <f t="shared" si="22"/>
        <v/>
      </c>
      <c r="BE189" s="685" t="str">
        <f t="shared" si="23"/>
        <v/>
      </c>
      <c r="BF189" s="685" t="str">
        <f t="shared" si="24"/>
        <v/>
      </c>
      <c r="BG189" s="686" t="str">
        <f t="shared" si="25"/>
        <v/>
      </c>
      <c r="CV189" s="329"/>
      <c r="CW189" s="329"/>
    </row>
    <row r="190" spans="2:101" s="124" customFormat="1" ht="23.25" customHeight="1">
      <c r="B190" s="325"/>
      <c r="C190" s="333">
        <v>181</v>
      </c>
      <c r="D190" s="677" t="str">
        <f t="shared" si="21"/>
        <v/>
      </c>
      <c r="E190" s="678"/>
      <c r="F190" s="678"/>
      <c r="G190" s="678"/>
      <c r="H190" s="679">
        <v>1</v>
      </c>
      <c r="I190" s="680"/>
      <c r="J190" s="681"/>
      <c r="K190" s="682"/>
      <c r="L190" s="682"/>
      <c r="M190" s="682"/>
      <c r="N190" s="682"/>
      <c r="O190" s="683"/>
      <c r="P190" s="312"/>
      <c r="Q190" s="521"/>
      <c r="R190" s="521"/>
      <c r="S190" s="521"/>
      <c r="T190" s="521"/>
      <c r="U190" s="521"/>
      <c r="V190" s="684"/>
      <c r="W190" s="684"/>
      <c r="X190" s="521"/>
      <c r="Y190" s="622"/>
      <c r="Z190" s="685" t="str">
        <f>'計算書（非表示）'!I186</f>
        <v/>
      </c>
      <c r="AA190" s="685"/>
      <c r="AB190" s="685"/>
      <c r="AC190" s="685"/>
      <c r="AD190" s="686"/>
      <c r="AE190" s="330"/>
      <c r="AF190" s="336">
        <v>181</v>
      </c>
      <c r="AG190" s="677" t="str">
        <f t="shared" si="15"/>
        <v/>
      </c>
      <c r="AH190" s="678"/>
      <c r="AI190" s="678"/>
      <c r="AJ190" s="678"/>
      <c r="AK190" s="679">
        <v>3</v>
      </c>
      <c r="AL190" s="680"/>
      <c r="AM190" s="681"/>
      <c r="AN190" s="682"/>
      <c r="AO190" s="682"/>
      <c r="AP190" s="682"/>
      <c r="AQ190" s="682"/>
      <c r="AR190" s="683"/>
      <c r="AS190" s="312"/>
      <c r="AT190" s="521"/>
      <c r="AU190" s="521"/>
      <c r="AV190" s="521"/>
      <c r="AW190" s="521"/>
      <c r="AX190" s="521"/>
      <c r="AY190" s="687"/>
      <c r="AZ190" s="687"/>
      <c r="BA190" s="521"/>
      <c r="BB190" s="622"/>
      <c r="BC190" s="685" t="str">
        <f>'計算書（非表示）'!S186</f>
        <v/>
      </c>
      <c r="BD190" s="685" t="str">
        <f t="shared" si="22"/>
        <v/>
      </c>
      <c r="BE190" s="685" t="str">
        <f t="shared" si="23"/>
        <v/>
      </c>
      <c r="BF190" s="685" t="str">
        <f t="shared" si="24"/>
        <v/>
      </c>
      <c r="BG190" s="686" t="str">
        <f t="shared" si="25"/>
        <v/>
      </c>
      <c r="CV190" s="329"/>
      <c r="CW190" s="329"/>
    </row>
    <row r="191" spans="2:101" s="124" customFormat="1" ht="23.25" customHeight="1">
      <c r="B191" s="325"/>
      <c r="C191" s="333">
        <v>182</v>
      </c>
      <c r="D191" s="677" t="str">
        <f t="shared" si="21"/>
        <v/>
      </c>
      <c r="E191" s="678"/>
      <c r="F191" s="678"/>
      <c r="G191" s="678"/>
      <c r="H191" s="679">
        <v>1</v>
      </c>
      <c r="I191" s="680"/>
      <c r="J191" s="681"/>
      <c r="K191" s="682"/>
      <c r="L191" s="682"/>
      <c r="M191" s="682"/>
      <c r="N191" s="682"/>
      <c r="O191" s="683"/>
      <c r="P191" s="312"/>
      <c r="Q191" s="521"/>
      <c r="R191" s="521"/>
      <c r="S191" s="521"/>
      <c r="T191" s="521"/>
      <c r="U191" s="521"/>
      <c r="V191" s="684"/>
      <c r="W191" s="684"/>
      <c r="X191" s="521"/>
      <c r="Y191" s="622"/>
      <c r="Z191" s="685" t="str">
        <f>'計算書（非表示）'!I187</f>
        <v/>
      </c>
      <c r="AA191" s="685"/>
      <c r="AB191" s="685"/>
      <c r="AC191" s="685"/>
      <c r="AD191" s="686"/>
      <c r="AE191" s="330"/>
      <c r="AF191" s="336">
        <v>182</v>
      </c>
      <c r="AG191" s="677" t="str">
        <f t="shared" si="15"/>
        <v/>
      </c>
      <c r="AH191" s="678"/>
      <c r="AI191" s="678"/>
      <c r="AJ191" s="678"/>
      <c r="AK191" s="679">
        <v>3</v>
      </c>
      <c r="AL191" s="680"/>
      <c r="AM191" s="681"/>
      <c r="AN191" s="682"/>
      <c r="AO191" s="682"/>
      <c r="AP191" s="682"/>
      <c r="AQ191" s="682"/>
      <c r="AR191" s="683"/>
      <c r="AS191" s="312"/>
      <c r="AT191" s="521"/>
      <c r="AU191" s="521"/>
      <c r="AV191" s="521"/>
      <c r="AW191" s="521"/>
      <c r="AX191" s="521"/>
      <c r="AY191" s="687"/>
      <c r="AZ191" s="687"/>
      <c r="BA191" s="521"/>
      <c r="BB191" s="622"/>
      <c r="BC191" s="685" t="str">
        <f>'計算書（非表示）'!S187</f>
        <v/>
      </c>
      <c r="BD191" s="685" t="str">
        <f t="shared" si="22"/>
        <v/>
      </c>
      <c r="BE191" s="685" t="str">
        <f t="shared" si="23"/>
        <v/>
      </c>
      <c r="BF191" s="685" t="str">
        <f t="shared" si="24"/>
        <v/>
      </c>
      <c r="BG191" s="686" t="str">
        <f t="shared" si="25"/>
        <v/>
      </c>
      <c r="CV191" s="329"/>
      <c r="CW191" s="329"/>
    </row>
    <row r="192" spans="2:101" s="124" customFormat="1" ht="23.25" customHeight="1">
      <c r="B192" s="325"/>
      <c r="C192" s="333">
        <v>183</v>
      </c>
      <c r="D192" s="677" t="str">
        <f t="shared" si="21"/>
        <v/>
      </c>
      <c r="E192" s="678"/>
      <c r="F192" s="678"/>
      <c r="G192" s="678"/>
      <c r="H192" s="679">
        <v>1</v>
      </c>
      <c r="I192" s="680"/>
      <c r="J192" s="681"/>
      <c r="K192" s="682"/>
      <c r="L192" s="682"/>
      <c r="M192" s="682"/>
      <c r="N192" s="682"/>
      <c r="O192" s="683"/>
      <c r="P192" s="312"/>
      <c r="Q192" s="521"/>
      <c r="R192" s="521"/>
      <c r="S192" s="521"/>
      <c r="T192" s="521"/>
      <c r="U192" s="521"/>
      <c r="V192" s="684"/>
      <c r="W192" s="684"/>
      <c r="X192" s="521"/>
      <c r="Y192" s="622"/>
      <c r="Z192" s="685" t="str">
        <f>'計算書（非表示）'!I188</f>
        <v/>
      </c>
      <c r="AA192" s="685"/>
      <c r="AB192" s="685"/>
      <c r="AC192" s="685"/>
      <c r="AD192" s="686"/>
      <c r="AE192" s="330"/>
      <c r="AF192" s="336">
        <v>183</v>
      </c>
      <c r="AG192" s="677" t="str">
        <f t="shared" si="15"/>
        <v/>
      </c>
      <c r="AH192" s="678"/>
      <c r="AI192" s="678"/>
      <c r="AJ192" s="678"/>
      <c r="AK192" s="679">
        <v>3</v>
      </c>
      <c r="AL192" s="680"/>
      <c r="AM192" s="681"/>
      <c r="AN192" s="682"/>
      <c r="AO192" s="682"/>
      <c r="AP192" s="682"/>
      <c r="AQ192" s="682"/>
      <c r="AR192" s="683"/>
      <c r="AS192" s="312"/>
      <c r="AT192" s="521"/>
      <c r="AU192" s="521"/>
      <c r="AV192" s="521"/>
      <c r="AW192" s="521"/>
      <c r="AX192" s="521"/>
      <c r="AY192" s="687"/>
      <c r="AZ192" s="687"/>
      <c r="BA192" s="521"/>
      <c r="BB192" s="622"/>
      <c r="BC192" s="685" t="str">
        <f>'計算書（非表示）'!S188</f>
        <v/>
      </c>
      <c r="BD192" s="685" t="str">
        <f t="shared" si="22"/>
        <v/>
      </c>
      <c r="BE192" s="685" t="str">
        <f t="shared" si="23"/>
        <v/>
      </c>
      <c r="BF192" s="685" t="str">
        <f t="shared" si="24"/>
        <v/>
      </c>
      <c r="BG192" s="686" t="str">
        <f t="shared" si="25"/>
        <v/>
      </c>
      <c r="CV192" s="329"/>
      <c r="CW192" s="329"/>
    </row>
    <row r="193" spans="2:101" s="124" customFormat="1" ht="23.25" customHeight="1">
      <c r="B193" s="325"/>
      <c r="C193" s="333">
        <v>184</v>
      </c>
      <c r="D193" s="677" t="str">
        <f t="shared" si="21"/>
        <v/>
      </c>
      <c r="E193" s="678"/>
      <c r="F193" s="678"/>
      <c r="G193" s="678"/>
      <c r="H193" s="679">
        <v>1</v>
      </c>
      <c r="I193" s="680"/>
      <c r="J193" s="681"/>
      <c r="K193" s="682"/>
      <c r="L193" s="682"/>
      <c r="M193" s="682"/>
      <c r="N193" s="682"/>
      <c r="O193" s="683"/>
      <c r="P193" s="312"/>
      <c r="Q193" s="521"/>
      <c r="R193" s="521"/>
      <c r="S193" s="521"/>
      <c r="T193" s="521"/>
      <c r="U193" s="521"/>
      <c r="V193" s="684"/>
      <c r="W193" s="684"/>
      <c r="X193" s="521"/>
      <c r="Y193" s="622"/>
      <c r="Z193" s="685" t="str">
        <f>'計算書（非表示）'!I189</f>
        <v/>
      </c>
      <c r="AA193" s="685"/>
      <c r="AB193" s="685"/>
      <c r="AC193" s="685"/>
      <c r="AD193" s="686"/>
      <c r="AE193" s="330"/>
      <c r="AF193" s="336">
        <v>184</v>
      </c>
      <c r="AG193" s="677" t="str">
        <f t="shared" si="15"/>
        <v/>
      </c>
      <c r="AH193" s="678"/>
      <c r="AI193" s="678"/>
      <c r="AJ193" s="678"/>
      <c r="AK193" s="679">
        <v>3</v>
      </c>
      <c r="AL193" s="680"/>
      <c r="AM193" s="681"/>
      <c r="AN193" s="682"/>
      <c r="AO193" s="682"/>
      <c r="AP193" s="682"/>
      <c r="AQ193" s="682"/>
      <c r="AR193" s="683"/>
      <c r="AS193" s="312"/>
      <c r="AT193" s="521"/>
      <c r="AU193" s="521"/>
      <c r="AV193" s="521"/>
      <c r="AW193" s="521"/>
      <c r="AX193" s="521"/>
      <c r="AY193" s="687"/>
      <c r="AZ193" s="687"/>
      <c r="BA193" s="521"/>
      <c r="BB193" s="622"/>
      <c r="BC193" s="685" t="str">
        <f>'計算書（非表示）'!S189</f>
        <v/>
      </c>
      <c r="BD193" s="685" t="str">
        <f t="shared" si="22"/>
        <v/>
      </c>
      <c r="BE193" s="685" t="str">
        <f t="shared" si="23"/>
        <v/>
      </c>
      <c r="BF193" s="685" t="str">
        <f t="shared" si="24"/>
        <v/>
      </c>
      <c r="BG193" s="686" t="str">
        <f t="shared" si="25"/>
        <v/>
      </c>
      <c r="CV193" s="329"/>
      <c r="CW193" s="329"/>
    </row>
    <row r="194" spans="2:101" s="124" customFormat="1" ht="23.25" customHeight="1">
      <c r="B194" s="325"/>
      <c r="C194" s="333">
        <v>185</v>
      </c>
      <c r="D194" s="677" t="str">
        <f t="shared" si="21"/>
        <v/>
      </c>
      <c r="E194" s="678"/>
      <c r="F194" s="678"/>
      <c r="G194" s="678"/>
      <c r="H194" s="679">
        <v>1</v>
      </c>
      <c r="I194" s="680"/>
      <c r="J194" s="681"/>
      <c r="K194" s="682"/>
      <c r="L194" s="682"/>
      <c r="M194" s="682"/>
      <c r="N194" s="682"/>
      <c r="O194" s="683"/>
      <c r="P194" s="312"/>
      <c r="Q194" s="521"/>
      <c r="R194" s="521"/>
      <c r="S194" s="521"/>
      <c r="T194" s="521"/>
      <c r="U194" s="521"/>
      <c r="V194" s="684"/>
      <c r="W194" s="684"/>
      <c r="X194" s="521"/>
      <c r="Y194" s="622"/>
      <c r="Z194" s="685" t="str">
        <f>'計算書（非表示）'!I190</f>
        <v/>
      </c>
      <c r="AA194" s="685"/>
      <c r="AB194" s="685"/>
      <c r="AC194" s="685"/>
      <c r="AD194" s="686"/>
      <c r="AE194" s="330"/>
      <c r="AF194" s="336">
        <v>185</v>
      </c>
      <c r="AG194" s="677" t="str">
        <f t="shared" ref="AG194:AG258" si="26">IF(AM194="","",INDEX($CW$14:$CW$26,MATCH(AM194,$CV$14:$CV$26,)))</f>
        <v/>
      </c>
      <c r="AH194" s="678"/>
      <c r="AI194" s="678"/>
      <c r="AJ194" s="678"/>
      <c r="AK194" s="679">
        <v>3</v>
      </c>
      <c r="AL194" s="680"/>
      <c r="AM194" s="681"/>
      <c r="AN194" s="682"/>
      <c r="AO194" s="682"/>
      <c r="AP194" s="682"/>
      <c r="AQ194" s="682"/>
      <c r="AR194" s="683"/>
      <c r="AS194" s="312"/>
      <c r="AT194" s="521"/>
      <c r="AU194" s="521"/>
      <c r="AV194" s="521"/>
      <c r="AW194" s="521"/>
      <c r="AX194" s="521"/>
      <c r="AY194" s="687"/>
      <c r="AZ194" s="687"/>
      <c r="BA194" s="521"/>
      <c r="BB194" s="622"/>
      <c r="BC194" s="685" t="str">
        <f>'計算書（非表示）'!S190</f>
        <v/>
      </c>
      <c r="BD194" s="685" t="str">
        <f t="shared" si="22"/>
        <v/>
      </c>
      <c r="BE194" s="685" t="str">
        <f t="shared" si="23"/>
        <v/>
      </c>
      <c r="BF194" s="685" t="str">
        <f t="shared" si="24"/>
        <v/>
      </c>
      <c r="BG194" s="686" t="str">
        <f t="shared" si="25"/>
        <v/>
      </c>
      <c r="CV194" s="329"/>
      <c r="CW194" s="329"/>
    </row>
    <row r="195" spans="2:101" s="124" customFormat="1" ht="23.25" customHeight="1">
      <c r="B195" s="325"/>
      <c r="C195" s="333">
        <v>186</v>
      </c>
      <c r="D195" s="677" t="str">
        <f t="shared" si="21"/>
        <v/>
      </c>
      <c r="E195" s="678"/>
      <c r="F195" s="678"/>
      <c r="G195" s="678"/>
      <c r="H195" s="679">
        <v>1</v>
      </c>
      <c r="I195" s="680"/>
      <c r="J195" s="681"/>
      <c r="K195" s="682"/>
      <c r="L195" s="682"/>
      <c r="M195" s="682"/>
      <c r="N195" s="682"/>
      <c r="O195" s="683"/>
      <c r="P195" s="312"/>
      <c r="Q195" s="521"/>
      <c r="R195" s="521"/>
      <c r="S195" s="521"/>
      <c r="T195" s="521"/>
      <c r="U195" s="521"/>
      <c r="V195" s="684"/>
      <c r="W195" s="684"/>
      <c r="X195" s="521"/>
      <c r="Y195" s="622"/>
      <c r="Z195" s="685" t="str">
        <f>'計算書（非表示）'!I191</f>
        <v/>
      </c>
      <c r="AA195" s="685"/>
      <c r="AB195" s="685"/>
      <c r="AC195" s="685"/>
      <c r="AD195" s="686"/>
      <c r="AE195" s="330"/>
      <c r="AF195" s="336">
        <v>186</v>
      </c>
      <c r="AG195" s="677" t="str">
        <f t="shared" si="26"/>
        <v/>
      </c>
      <c r="AH195" s="678"/>
      <c r="AI195" s="678"/>
      <c r="AJ195" s="678"/>
      <c r="AK195" s="679">
        <v>3</v>
      </c>
      <c r="AL195" s="680"/>
      <c r="AM195" s="681"/>
      <c r="AN195" s="682"/>
      <c r="AO195" s="682"/>
      <c r="AP195" s="682"/>
      <c r="AQ195" s="682"/>
      <c r="AR195" s="683"/>
      <c r="AS195" s="312"/>
      <c r="AT195" s="521"/>
      <c r="AU195" s="521"/>
      <c r="AV195" s="521"/>
      <c r="AW195" s="521"/>
      <c r="AX195" s="521"/>
      <c r="AY195" s="687"/>
      <c r="AZ195" s="687"/>
      <c r="BA195" s="521"/>
      <c r="BB195" s="622"/>
      <c r="BC195" s="685" t="str">
        <f>'計算書（非表示）'!S191</f>
        <v/>
      </c>
      <c r="BD195" s="685" t="str">
        <f t="shared" si="22"/>
        <v/>
      </c>
      <c r="BE195" s="685" t="str">
        <f t="shared" si="23"/>
        <v/>
      </c>
      <c r="BF195" s="685" t="str">
        <f t="shared" si="24"/>
        <v/>
      </c>
      <c r="BG195" s="686" t="str">
        <f t="shared" si="25"/>
        <v/>
      </c>
      <c r="CV195" s="329"/>
      <c r="CW195" s="329"/>
    </row>
    <row r="196" spans="2:101" s="124" customFormat="1" ht="23.25" customHeight="1">
      <c r="B196" s="325"/>
      <c r="C196" s="333">
        <v>187</v>
      </c>
      <c r="D196" s="677" t="str">
        <f t="shared" si="21"/>
        <v/>
      </c>
      <c r="E196" s="678"/>
      <c r="F196" s="678"/>
      <c r="G196" s="678"/>
      <c r="H196" s="679">
        <v>1</v>
      </c>
      <c r="I196" s="680"/>
      <c r="J196" s="681"/>
      <c r="K196" s="682"/>
      <c r="L196" s="682"/>
      <c r="M196" s="682"/>
      <c r="N196" s="682"/>
      <c r="O196" s="683"/>
      <c r="P196" s="312"/>
      <c r="Q196" s="521"/>
      <c r="R196" s="521"/>
      <c r="S196" s="521"/>
      <c r="T196" s="521"/>
      <c r="U196" s="521"/>
      <c r="V196" s="684"/>
      <c r="W196" s="684"/>
      <c r="X196" s="521"/>
      <c r="Y196" s="622"/>
      <c r="Z196" s="685" t="str">
        <f>'計算書（非表示）'!I192</f>
        <v/>
      </c>
      <c r="AA196" s="685"/>
      <c r="AB196" s="685"/>
      <c r="AC196" s="685"/>
      <c r="AD196" s="686"/>
      <c r="AE196" s="330"/>
      <c r="AF196" s="336">
        <v>187</v>
      </c>
      <c r="AG196" s="677" t="str">
        <f t="shared" si="26"/>
        <v/>
      </c>
      <c r="AH196" s="678"/>
      <c r="AI196" s="678"/>
      <c r="AJ196" s="678"/>
      <c r="AK196" s="679">
        <v>3</v>
      </c>
      <c r="AL196" s="680"/>
      <c r="AM196" s="681"/>
      <c r="AN196" s="682"/>
      <c r="AO196" s="682"/>
      <c r="AP196" s="682"/>
      <c r="AQ196" s="682"/>
      <c r="AR196" s="683"/>
      <c r="AS196" s="312"/>
      <c r="AT196" s="521"/>
      <c r="AU196" s="521"/>
      <c r="AV196" s="521"/>
      <c r="AW196" s="521"/>
      <c r="AX196" s="521"/>
      <c r="AY196" s="687"/>
      <c r="AZ196" s="687"/>
      <c r="BA196" s="521"/>
      <c r="BB196" s="622"/>
      <c r="BC196" s="685" t="str">
        <f>'計算書（非表示）'!S192</f>
        <v/>
      </c>
      <c r="BD196" s="685" t="str">
        <f t="shared" si="22"/>
        <v/>
      </c>
      <c r="BE196" s="685" t="str">
        <f t="shared" si="23"/>
        <v/>
      </c>
      <c r="BF196" s="685" t="str">
        <f t="shared" si="24"/>
        <v/>
      </c>
      <c r="BG196" s="686" t="str">
        <f t="shared" si="25"/>
        <v/>
      </c>
      <c r="CV196" s="329"/>
      <c r="CW196" s="329"/>
    </row>
    <row r="197" spans="2:101" s="124" customFormat="1" ht="23.25" customHeight="1">
      <c r="B197" s="325"/>
      <c r="C197" s="333">
        <v>188</v>
      </c>
      <c r="D197" s="677" t="str">
        <f t="shared" si="21"/>
        <v/>
      </c>
      <c r="E197" s="678"/>
      <c r="F197" s="678"/>
      <c r="G197" s="678"/>
      <c r="H197" s="679">
        <v>1</v>
      </c>
      <c r="I197" s="680"/>
      <c r="J197" s="681"/>
      <c r="K197" s="682"/>
      <c r="L197" s="682"/>
      <c r="M197" s="682"/>
      <c r="N197" s="682"/>
      <c r="O197" s="683"/>
      <c r="P197" s="312"/>
      <c r="Q197" s="521"/>
      <c r="R197" s="521"/>
      <c r="S197" s="521"/>
      <c r="T197" s="521"/>
      <c r="U197" s="521"/>
      <c r="V197" s="684"/>
      <c r="W197" s="684"/>
      <c r="X197" s="521"/>
      <c r="Y197" s="622"/>
      <c r="Z197" s="685" t="str">
        <f>'計算書（非表示）'!I193</f>
        <v/>
      </c>
      <c r="AA197" s="685"/>
      <c r="AB197" s="685"/>
      <c r="AC197" s="685"/>
      <c r="AD197" s="686"/>
      <c r="AE197" s="330"/>
      <c r="AF197" s="336">
        <v>188</v>
      </c>
      <c r="AG197" s="677" t="str">
        <f t="shared" si="26"/>
        <v/>
      </c>
      <c r="AH197" s="678"/>
      <c r="AI197" s="678"/>
      <c r="AJ197" s="678"/>
      <c r="AK197" s="679">
        <v>3</v>
      </c>
      <c r="AL197" s="680"/>
      <c r="AM197" s="681"/>
      <c r="AN197" s="682"/>
      <c r="AO197" s="682"/>
      <c r="AP197" s="682"/>
      <c r="AQ197" s="682"/>
      <c r="AR197" s="683"/>
      <c r="AS197" s="312"/>
      <c r="AT197" s="521"/>
      <c r="AU197" s="521"/>
      <c r="AV197" s="521"/>
      <c r="AW197" s="521"/>
      <c r="AX197" s="521"/>
      <c r="AY197" s="687"/>
      <c r="AZ197" s="687"/>
      <c r="BA197" s="521"/>
      <c r="BB197" s="622"/>
      <c r="BC197" s="685" t="str">
        <f>'計算書（非表示）'!S193</f>
        <v/>
      </c>
      <c r="BD197" s="685" t="str">
        <f t="shared" si="22"/>
        <v/>
      </c>
      <c r="BE197" s="685" t="str">
        <f t="shared" si="23"/>
        <v/>
      </c>
      <c r="BF197" s="685" t="str">
        <f t="shared" si="24"/>
        <v/>
      </c>
      <c r="BG197" s="686" t="str">
        <f t="shared" si="25"/>
        <v/>
      </c>
      <c r="CV197" s="329"/>
      <c r="CW197" s="329"/>
    </row>
    <row r="198" spans="2:101" s="124" customFormat="1" ht="23.25" customHeight="1">
      <c r="B198" s="325"/>
      <c r="C198" s="333">
        <v>189</v>
      </c>
      <c r="D198" s="677" t="str">
        <f t="shared" si="21"/>
        <v/>
      </c>
      <c r="E198" s="678"/>
      <c r="F198" s="678"/>
      <c r="G198" s="678"/>
      <c r="H198" s="679">
        <v>1</v>
      </c>
      <c r="I198" s="680"/>
      <c r="J198" s="681"/>
      <c r="K198" s="682"/>
      <c r="L198" s="682"/>
      <c r="M198" s="682"/>
      <c r="N198" s="682"/>
      <c r="O198" s="683"/>
      <c r="P198" s="312"/>
      <c r="Q198" s="521"/>
      <c r="R198" s="521"/>
      <c r="S198" s="521"/>
      <c r="T198" s="521"/>
      <c r="U198" s="521"/>
      <c r="V198" s="684"/>
      <c r="W198" s="684"/>
      <c r="X198" s="521"/>
      <c r="Y198" s="622"/>
      <c r="Z198" s="685" t="str">
        <f>'計算書（非表示）'!I194</f>
        <v/>
      </c>
      <c r="AA198" s="685"/>
      <c r="AB198" s="685"/>
      <c r="AC198" s="685"/>
      <c r="AD198" s="686"/>
      <c r="AE198" s="330"/>
      <c r="AF198" s="336">
        <v>189</v>
      </c>
      <c r="AG198" s="677" t="str">
        <f t="shared" si="26"/>
        <v/>
      </c>
      <c r="AH198" s="678"/>
      <c r="AI198" s="678"/>
      <c r="AJ198" s="678"/>
      <c r="AK198" s="679">
        <v>3</v>
      </c>
      <c r="AL198" s="680"/>
      <c r="AM198" s="681"/>
      <c r="AN198" s="682"/>
      <c r="AO198" s="682"/>
      <c r="AP198" s="682"/>
      <c r="AQ198" s="682"/>
      <c r="AR198" s="683"/>
      <c r="AS198" s="312"/>
      <c r="AT198" s="521"/>
      <c r="AU198" s="521"/>
      <c r="AV198" s="521"/>
      <c r="AW198" s="521"/>
      <c r="AX198" s="521"/>
      <c r="AY198" s="687"/>
      <c r="AZ198" s="687"/>
      <c r="BA198" s="521"/>
      <c r="BB198" s="622"/>
      <c r="BC198" s="685" t="str">
        <f>'計算書（非表示）'!S194</f>
        <v/>
      </c>
      <c r="BD198" s="685" t="str">
        <f t="shared" si="22"/>
        <v/>
      </c>
      <c r="BE198" s="685" t="str">
        <f t="shared" si="23"/>
        <v/>
      </c>
      <c r="BF198" s="685" t="str">
        <f t="shared" si="24"/>
        <v/>
      </c>
      <c r="BG198" s="686" t="str">
        <f t="shared" si="25"/>
        <v/>
      </c>
      <c r="CV198" s="329"/>
      <c r="CW198" s="329"/>
    </row>
    <row r="199" spans="2:101" s="124" customFormat="1" ht="23.25" customHeight="1">
      <c r="B199" s="325"/>
      <c r="C199" s="333">
        <v>190</v>
      </c>
      <c r="D199" s="677" t="str">
        <f t="shared" si="21"/>
        <v/>
      </c>
      <c r="E199" s="678"/>
      <c r="F199" s="678"/>
      <c r="G199" s="678"/>
      <c r="H199" s="679">
        <v>1</v>
      </c>
      <c r="I199" s="680"/>
      <c r="J199" s="681"/>
      <c r="K199" s="682"/>
      <c r="L199" s="682"/>
      <c r="M199" s="682"/>
      <c r="N199" s="682"/>
      <c r="O199" s="683"/>
      <c r="P199" s="312"/>
      <c r="Q199" s="521"/>
      <c r="R199" s="521"/>
      <c r="S199" s="521"/>
      <c r="T199" s="521"/>
      <c r="U199" s="521"/>
      <c r="V199" s="684"/>
      <c r="W199" s="684"/>
      <c r="X199" s="521"/>
      <c r="Y199" s="622"/>
      <c r="Z199" s="685" t="str">
        <f>'計算書（非表示）'!I195</f>
        <v/>
      </c>
      <c r="AA199" s="685"/>
      <c r="AB199" s="685"/>
      <c r="AC199" s="685"/>
      <c r="AD199" s="686"/>
      <c r="AE199" s="330"/>
      <c r="AF199" s="336">
        <v>190</v>
      </c>
      <c r="AG199" s="677" t="str">
        <f t="shared" si="26"/>
        <v/>
      </c>
      <c r="AH199" s="678"/>
      <c r="AI199" s="678"/>
      <c r="AJ199" s="678"/>
      <c r="AK199" s="679">
        <v>3</v>
      </c>
      <c r="AL199" s="680"/>
      <c r="AM199" s="681"/>
      <c r="AN199" s="682"/>
      <c r="AO199" s="682"/>
      <c r="AP199" s="682"/>
      <c r="AQ199" s="682"/>
      <c r="AR199" s="683"/>
      <c r="AS199" s="312"/>
      <c r="AT199" s="521"/>
      <c r="AU199" s="521"/>
      <c r="AV199" s="521"/>
      <c r="AW199" s="521"/>
      <c r="AX199" s="521"/>
      <c r="AY199" s="687"/>
      <c r="AZ199" s="687"/>
      <c r="BA199" s="521"/>
      <c r="BB199" s="622"/>
      <c r="BC199" s="685" t="str">
        <f>'計算書（非表示）'!S195</f>
        <v/>
      </c>
      <c r="BD199" s="685" t="str">
        <f t="shared" si="22"/>
        <v/>
      </c>
      <c r="BE199" s="685" t="str">
        <f t="shared" si="23"/>
        <v/>
      </c>
      <c r="BF199" s="685" t="str">
        <f t="shared" si="24"/>
        <v/>
      </c>
      <c r="BG199" s="686" t="str">
        <f t="shared" si="25"/>
        <v/>
      </c>
      <c r="CV199" s="329"/>
      <c r="CW199" s="329"/>
    </row>
    <row r="200" spans="2:101" s="124" customFormat="1" ht="23.25" customHeight="1">
      <c r="B200" s="325"/>
      <c r="C200" s="333">
        <v>191</v>
      </c>
      <c r="D200" s="677" t="str">
        <f t="shared" si="21"/>
        <v/>
      </c>
      <c r="E200" s="678"/>
      <c r="F200" s="678"/>
      <c r="G200" s="678"/>
      <c r="H200" s="679">
        <v>1</v>
      </c>
      <c r="I200" s="680"/>
      <c r="J200" s="681"/>
      <c r="K200" s="682"/>
      <c r="L200" s="682"/>
      <c r="M200" s="682"/>
      <c r="N200" s="682"/>
      <c r="O200" s="683"/>
      <c r="P200" s="312"/>
      <c r="Q200" s="521"/>
      <c r="R200" s="521"/>
      <c r="S200" s="521"/>
      <c r="T200" s="521"/>
      <c r="U200" s="521"/>
      <c r="V200" s="684"/>
      <c r="W200" s="684"/>
      <c r="X200" s="521"/>
      <c r="Y200" s="622"/>
      <c r="Z200" s="685" t="str">
        <f>'計算書（非表示）'!I196</f>
        <v/>
      </c>
      <c r="AA200" s="685"/>
      <c r="AB200" s="685"/>
      <c r="AC200" s="685"/>
      <c r="AD200" s="686"/>
      <c r="AE200" s="330"/>
      <c r="AF200" s="336">
        <v>191</v>
      </c>
      <c r="AG200" s="677" t="str">
        <f t="shared" si="26"/>
        <v/>
      </c>
      <c r="AH200" s="678"/>
      <c r="AI200" s="678"/>
      <c r="AJ200" s="678"/>
      <c r="AK200" s="679">
        <v>3</v>
      </c>
      <c r="AL200" s="680"/>
      <c r="AM200" s="681"/>
      <c r="AN200" s="682"/>
      <c r="AO200" s="682"/>
      <c r="AP200" s="682"/>
      <c r="AQ200" s="682"/>
      <c r="AR200" s="683"/>
      <c r="AS200" s="312"/>
      <c r="AT200" s="521"/>
      <c r="AU200" s="521"/>
      <c r="AV200" s="521"/>
      <c r="AW200" s="521"/>
      <c r="AX200" s="521"/>
      <c r="AY200" s="687"/>
      <c r="AZ200" s="687"/>
      <c r="BA200" s="521"/>
      <c r="BB200" s="622"/>
      <c r="BC200" s="685" t="str">
        <f>'計算書（非表示）'!S196</f>
        <v/>
      </c>
      <c r="BD200" s="685" t="str">
        <f t="shared" si="22"/>
        <v/>
      </c>
      <c r="BE200" s="685" t="str">
        <f t="shared" si="23"/>
        <v/>
      </c>
      <c r="BF200" s="685" t="str">
        <f t="shared" si="24"/>
        <v/>
      </c>
      <c r="BG200" s="686" t="str">
        <f t="shared" si="25"/>
        <v/>
      </c>
      <c r="CV200" s="329"/>
      <c r="CW200" s="329"/>
    </row>
    <row r="201" spans="2:101" s="124" customFormat="1" ht="23.25" customHeight="1">
      <c r="B201" s="325"/>
      <c r="C201" s="333">
        <v>192</v>
      </c>
      <c r="D201" s="677" t="str">
        <f t="shared" si="21"/>
        <v/>
      </c>
      <c r="E201" s="678"/>
      <c r="F201" s="678"/>
      <c r="G201" s="678"/>
      <c r="H201" s="679">
        <v>1</v>
      </c>
      <c r="I201" s="680"/>
      <c r="J201" s="681"/>
      <c r="K201" s="682"/>
      <c r="L201" s="682"/>
      <c r="M201" s="682"/>
      <c r="N201" s="682"/>
      <c r="O201" s="683"/>
      <c r="P201" s="312"/>
      <c r="Q201" s="521"/>
      <c r="R201" s="521"/>
      <c r="S201" s="521"/>
      <c r="T201" s="521"/>
      <c r="U201" s="521"/>
      <c r="V201" s="684"/>
      <c r="W201" s="684"/>
      <c r="X201" s="521"/>
      <c r="Y201" s="622"/>
      <c r="Z201" s="685" t="str">
        <f>'計算書（非表示）'!I197</f>
        <v/>
      </c>
      <c r="AA201" s="685"/>
      <c r="AB201" s="685"/>
      <c r="AC201" s="685"/>
      <c r="AD201" s="686"/>
      <c r="AE201" s="330"/>
      <c r="AF201" s="336">
        <v>192</v>
      </c>
      <c r="AG201" s="677" t="str">
        <f t="shared" si="26"/>
        <v/>
      </c>
      <c r="AH201" s="678"/>
      <c r="AI201" s="678"/>
      <c r="AJ201" s="678"/>
      <c r="AK201" s="679">
        <v>3</v>
      </c>
      <c r="AL201" s="680"/>
      <c r="AM201" s="681"/>
      <c r="AN201" s="682"/>
      <c r="AO201" s="682"/>
      <c r="AP201" s="682"/>
      <c r="AQ201" s="682"/>
      <c r="AR201" s="683"/>
      <c r="AS201" s="312"/>
      <c r="AT201" s="521"/>
      <c r="AU201" s="521"/>
      <c r="AV201" s="521"/>
      <c r="AW201" s="521"/>
      <c r="AX201" s="521"/>
      <c r="AY201" s="687"/>
      <c r="AZ201" s="687"/>
      <c r="BA201" s="521"/>
      <c r="BB201" s="622"/>
      <c r="BC201" s="685" t="str">
        <f>'計算書（非表示）'!S197</f>
        <v/>
      </c>
      <c r="BD201" s="685" t="str">
        <f t="shared" si="22"/>
        <v/>
      </c>
      <c r="BE201" s="685" t="str">
        <f t="shared" si="23"/>
        <v/>
      </c>
      <c r="BF201" s="685" t="str">
        <f t="shared" si="24"/>
        <v/>
      </c>
      <c r="BG201" s="686" t="str">
        <f t="shared" si="25"/>
        <v/>
      </c>
      <c r="CV201" s="329"/>
      <c r="CW201" s="329"/>
    </row>
    <row r="202" spans="2:101" s="124" customFormat="1" ht="23.25" customHeight="1">
      <c r="B202" s="325"/>
      <c r="C202" s="333">
        <v>193</v>
      </c>
      <c r="D202" s="677" t="str">
        <f t="shared" si="21"/>
        <v/>
      </c>
      <c r="E202" s="678"/>
      <c r="F202" s="678"/>
      <c r="G202" s="678"/>
      <c r="H202" s="679">
        <v>1</v>
      </c>
      <c r="I202" s="680"/>
      <c r="J202" s="681"/>
      <c r="K202" s="682"/>
      <c r="L202" s="682"/>
      <c r="M202" s="682"/>
      <c r="N202" s="682"/>
      <c r="O202" s="683"/>
      <c r="P202" s="312"/>
      <c r="Q202" s="521"/>
      <c r="R202" s="521"/>
      <c r="S202" s="521"/>
      <c r="T202" s="521"/>
      <c r="U202" s="521"/>
      <c r="V202" s="684"/>
      <c r="W202" s="684"/>
      <c r="X202" s="521"/>
      <c r="Y202" s="622"/>
      <c r="Z202" s="685" t="str">
        <f>'計算書（非表示）'!I198</f>
        <v/>
      </c>
      <c r="AA202" s="685"/>
      <c r="AB202" s="685"/>
      <c r="AC202" s="685"/>
      <c r="AD202" s="686"/>
      <c r="AE202" s="330"/>
      <c r="AF202" s="336">
        <v>193</v>
      </c>
      <c r="AG202" s="677" t="str">
        <f t="shared" si="26"/>
        <v/>
      </c>
      <c r="AH202" s="678"/>
      <c r="AI202" s="678"/>
      <c r="AJ202" s="678"/>
      <c r="AK202" s="679">
        <v>3</v>
      </c>
      <c r="AL202" s="680"/>
      <c r="AM202" s="681"/>
      <c r="AN202" s="682"/>
      <c r="AO202" s="682"/>
      <c r="AP202" s="682"/>
      <c r="AQ202" s="682"/>
      <c r="AR202" s="683"/>
      <c r="AS202" s="312"/>
      <c r="AT202" s="521"/>
      <c r="AU202" s="521"/>
      <c r="AV202" s="521"/>
      <c r="AW202" s="521"/>
      <c r="AX202" s="521"/>
      <c r="AY202" s="687"/>
      <c r="AZ202" s="687"/>
      <c r="BA202" s="521"/>
      <c r="BB202" s="622"/>
      <c r="BC202" s="685" t="str">
        <f>'計算書（非表示）'!S198</f>
        <v/>
      </c>
      <c r="BD202" s="685" t="str">
        <f t="shared" si="22"/>
        <v/>
      </c>
      <c r="BE202" s="685" t="str">
        <f t="shared" si="23"/>
        <v/>
      </c>
      <c r="BF202" s="685" t="str">
        <f t="shared" si="24"/>
        <v/>
      </c>
      <c r="BG202" s="686" t="str">
        <f t="shared" si="25"/>
        <v/>
      </c>
      <c r="CV202" s="329"/>
      <c r="CW202" s="329"/>
    </row>
    <row r="203" spans="2:101" s="124" customFormat="1" ht="23.25" customHeight="1">
      <c r="B203" s="325"/>
      <c r="C203" s="333">
        <v>194</v>
      </c>
      <c r="D203" s="677" t="str">
        <f t="shared" si="21"/>
        <v/>
      </c>
      <c r="E203" s="678"/>
      <c r="F203" s="678"/>
      <c r="G203" s="678"/>
      <c r="H203" s="679">
        <v>1</v>
      </c>
      <c r="I203" s="680"/>
      <c r="J203" s="681"/>
      <c r="K203" s="682"/>
      <c r="L203" s="682"/>
      <c r="M203" s="682"/>
      <c r="N203" s="682"/>
      <c r="O203" s="683"/>
      <c r="P203" s="312"/>
      <c r="Q203" s="521"/>
      <c r="R203" s="521"/>
      <c r="S203" s="521"/>
      <c r="T203" s="521"/>
      <c r="U203" s="521"/>
      <c r="V203" s="684"/>
      <c r="W203" s="684"/>
      <c r="X203" s="521"/>
      <c r="Y203" s="622"/>
      <c r="Z203" s="685" t="str">
        <f>'計算書（非表示）'!I199</f>
        <v/>
      </c>
      <c r="AA203" s="685"/>
      <c r="AB203" s="685"/>
      <c r="AC203" s="685"/>
      <c r="AD203" s="686"/>
      <c r="AE203" s="330"/>
      <c r="AF203" s="336">
        <v>194</v>
      </c>
      <c r="AG203" s="677" t="str">
        <f t="shared" si="26"/>
        <v/>
      </c>
      <c r="AH203" s="678"/>
      <c r="AI203" s="678"/>
      <c r="AJ203" s="678"/>
      <c r="AK203" s="679">
        <v>3</v>
      </c>
      <c r="AL203" s="680"/>
      <c r="AM203" s="681"/>
      <c r="AN203" s="682"/>
      <c r="AO203" s="682"/>
      <c r="AP203" s="682"/>
      <c r="AQ203" s="682"/>
      <c r="AR203" s="683"/>
      <c r="AS203" s="312"/>
      <c r="AT203" s="521"/>
      <c r="AU203" s="521"/>
      <c r="AV203" s="521"/>
      <c r="AW203" s="521"/>
      <c r="AX203" s="521"/>
      <c r="AY203" s="687"/>
      <c r="AZ203" s="687"/>
      <c r="BA203" s="521"/>
      <c r="BB203" s="622"/>
      <c r="BC203" s="685" t="str">
        <f>'計算書（非表示）'!S199</f>
        <v/>
      </c>
      <c r="BD203" s="685" t="str">
        <f t="shared" si="22"/>
        <v/>
      </c>
      <c r="BE203" s="685" t="str">
        <f t="shared" si="23"/>
        <v/>
      </c>
      <c r="BF203" s="685" t="str">
        <f t="shared" si="24"/>
        <v/>
      </c>
      <c r="BG203" s="686" t="str">
        <f t="shared" si="25"/>
        <v/>
      </c>
      <c r="CV203" s="329"/>
      <c r="CW203" s="329"/>
    </row>
    <row r="204" spans="2:101" s="124" customFormat="1" ht="23.25" customHeight="1">
      <c r="B204" s="325"/>
      <c r="C204" s="333">
        <v>195</v>
      </c>
      <c r="D204" s="677" t="str">
        <f t="shared" si="21"/>
        <v/>
      </c>
      <c r="E204" s="678"/>
      <c r="F204" s="678"/>
      <c r="G204" s="678"/>
      <c r="H204" s="679">
        <v>1</v>
      </c>
      <c r="I204" s="680"/>
      <c r="J204" s="681"/>
      <c r="K204" s="682"/>
      <c r="L204" s="682"/>
      <c r="M204" s="682"/>
      <c r="N204" s="682"/>
      <c r="O204" s="683"/>
      <c r="P204" s="312"/>
      <c r="Q204" s="521"/>
      <c r="R204" s="521"/>
      <c r="S204" s="521"/>
      <c r="T204" s="521"/>
      <c r="U204" s="521"/>
      <c r="V204" s="684"/>
      <c r="W204" s="684"/>
      <c r="X204" s="521"/>
      <c r="Y204" s="622"/>
      <c r="Z204" s="685" t="str">
        <f>'計算書（非表示）'!I200</f>
        <v/>
      </c>
      <c r="AA204" s="685"/>
      <c r="AB204" s="685"/>
      <c r="AC204" s="685"/>
      <c r="AD204" s="686"/>
      <c r="AE204" s="330"/>
      <c r="AF204" s="336">
        <v>195</v>
      </c>
      <c r="AG204" s="677" t="str">
        <f t="shared" si="26"/>
        <v/>
      </c>
      <c r="AH204" s="678"/>
      <c r="AI204" s="678"/>
      <c r="AJ204" s="678"/>
      <c r="AK204" s="679">
        <v>3</v>
      </c>
      <c r="AL204" s="680"/>
      <c r="AM204" s="681"/>
      <c r="AN204" s="682"/>
      <c r="AO204" s="682"/>
      <c r="AP204" s="682"/>
      <c r="AQ204" s="682"/>
      <c r="AR204" s="683"/>
      <c r="AS204" s="312"/>
      <c r="AT204" s="521"/>
      <c r="AU204" s="521"/>
      <c r="AV204" s="521"/>
      <c r="AW204" s="521"/>
      <c r="AX204" s="521"/>
      <c r="AY204" s="687"/>
      <c r="AZ204" s="687"/>
      <c r="BA204" s="521"/>
      <c r="BB204" s="622"/>
      <c r="BC204" s="685" t="str">
        <f>'計算書（非表示）'!S200</f>
        <v/>
      </c>
      <c r="BD204" s="685" t="str">
        <f t="shared" ref="BD204:BD258" si="27">IF(AY204=0,"",BB204*BC204)</f>
        <v/>
      </c>
      <c r="BE204" s="685" t="str">
        <f t="shared" ref="BE204:BE258" si="28">IF(AZ204=0,"",BC204*BD204)</f>
        <v/>
      </c>
      <c r="BF204" s="685" t="str">
        <f t="shared" ref="BF204:BF258" si="29">IF(BA204=0,"",BD204*BE204)</f>
        <v/>
      </c>
      <c r="BG204" s="686" t="str">
        <f t="shared" ref="BG204:BG258" si="30">IF(BB204=0,"",BE204*BF204)</f>
        <v/>
      </c>
      <c r="CV204" s="329"/>
      <c r="CW204" s="329"/>
    </row>
    <row r="205" spans="2:101" s="124" customFormat="1" ht="23.25" customHeight="1">
      <c r="B205" s="325"/>
      <c r="C205" s="333">
        <v>196</v>
      </c>
      <c r="D205" s="677" t="str">
        <f t="shared" si="21"/>
        <v/>
      </c>
      <c r="E205" s="678"/>
      <c r="F205" s="678"/>
      <c r="G205" s="678"/>
      <c r="H205" s="679">
        <v>1</v>
      </c>
      <c r="I205" s="680"/>
      <c r="J205" s="681"/>
      <c r="K205" s="682"/>
      <c r="L205" s="682"/>
      <c r="M205" s="682"/>
      <c r="N205" s="682"/>
      <c r="O205" s="683"/>
      <c r="P205" s="312"/>
      <c r="Q205" s="521"/>
      <c r="R205" s="521"/>
      <c r="S205" s="521"/>
      <c r="T205" s="521"/>
      <c r="U205" s="521"/>
      <c r="V205" s="684"/>
      <c r="W205" s="684"/>
      <c r="X205" s="521"/>
      <c r="Y205" s="622"/>
      <c r="Z205" s="685" t="str">
        <f>'計算書（非表示）'!I201</f>
        <v/>
      </c>
      <c r="AA205" s="685"/>
      <c r="AB205" s="685"/>
      <c r="AC205" s="685"/>
      <c r="AD205" s="686"/>
      <c r="AE205" s="330"/>
      <c r="AF205" s="336">
        <v>196</v>
      </c>
      <c r="AG205" s="677" t="str">
        <f t="shared" si="26"/>
        <v/>
      </c>
      <c r="AH205" s="678"/>
      <c r="AI205" s="678"/>
      <c r="AJ205" s="678"/>
      <c r="AK205" s="679">
        <v>3</v>
      </c>
      <c r="AL205" s="680"/>
      <c r="AM205" s="681"/>
      <c r="AN205" s="682"/>
      <c r="AO205" s="682"/>
      <c r="AP205" s="682"/>
      <c r="AQ205" s="682"/>
      <c r="AR205" s="683"/>
      <c r="AS205" s="312"/>
      <c r="AT205" s="521"/>
      <c r="AU205" s="521"/>
      <c r="AV205" s="521"/>
      <c r="AW205" s="521"/>
      <c r="AX205" s="521"/>
      <c r="AY205" s="687"/>
      <c r="AZ205" s="687"/>
      <c r="BA205" s="521"/>
      <c r="BB205" s="622"/>
      <c r="BC205" s="685" t="str">
        <f>'計算書（非表示）'!S201</f>
        <v/>
      </c>
      <c r="BD205" s="685" t="str">
        <f t="shared" si="27"/>
        <v/>
      </c>
      <c r="BE205" s="685" t="str">
        <f t="shared" si="28"/>
        <v/>
      </c>
      <c r="BF205" s="685" t="str">
        <f t="shared" si="29"/>
        <v/>
      </c>
      <c r="BG205" s="686" t="str">
        <f t="shared" si="30"/>
        <v/>
      </c>
      <c r="CV205" s="329"/>
      <c r="CW205" s="329"/>
    </row>
    <row r="206" spans="2:101" s="124" customFormat="1" ht="23.25" customHeight="1">
      <c r="B206" s="325"/>
      <c r="C206" s="333">
        <v>197</v>
      </c>
      <c r="D206" s="677" t="str">
        <f t="shared" si="21"/>
        <v/>
      </c>
      <c r="E206" s="678"/>
      <c r="F206" s="678"/>
      <c r="G206" s="678"/>
      <c r="H206" s="679">
        <v>1</v>
      </c>
      <c r="I206" s="680"/>
      <c r="J206" s="681"/>
      <c r="K206" s="682"/>
      <c r="L206" s="682"/>
      <c r="M206" s="682"/>
      <c r="N206" s="682"/>
      <c r="O206" s="683"/>
      <c r="P206" s="312"/>
      <c r="Q206" s="521"/>
      <c r="R206" s="521"/>
      <c r="S206" s="521"/>
      <c r="T206" s="521"/>
      <c r="U206" s="521"/>
      <c r="V206" s="684"/>
      <c r="W206" s="684"/>
      <c r="X206" s="521"/>
      <c r="Y206" s="622"/>
      <c r="Z206" s="685" t="str">
        <f>'計算書（非表示）'!I202</f>
        <v/>
      </c>
      <c r="AA206" s="685"/>
      <c r="AB206" s="685"/>
      <c r="AC206" s="685"/>
      <c r="AD206" s="686"/>
      <c r="AE206" s="330"/>
      <c r="AF206" s="336">
        <v>197</v>
      </c>
      <c r="AG206" s="677" t="str">
        <f t="shared" si="26"/>
        <v/>
      </c>
      <c r="AH206" s="678"/>
      <c r="AI206" s="678"/>
      <c r="AJ206" s="678"/>
      <c r="AK206" s="679">
        <v>3</v>
      </c>
      <c r="AL206" s="680"/>
      <c r="AM206" s="681"/>
      <c r="AN206" s="682"/>
      <c r="AO206" s="682"/>
      <c r="AP206" s="682"/>
      <c r="AQ206" s="682"/>
      <c r="AR206" s="683"/>
      <c r="AS206" s="312"/>
      <c r="AT206" s="521"/>
      <c r="AU206" s="521"/>
      <c r="AV206" s="521"/>
      <c r="AW206" s="521"/>
      <c r="AX206" s="521"/>
      <c r="AY206" s="687"/>
      <c r="AZ206" s="687"/>
      <c r="BA206" s="521"/>
      <c r="BB206" s="622"/>
      <c r="BC206" s="685" t="str">
        <f>'計算書（非表示）'!S202</f>
        <v/>
      </c>
      <c r="BD206" s="685" t="str">
        <f t="shared" si="27"/>
        <v/>
      </c>
      <c r="BE206" s="685" t="str">
        <f t="shared" si="28"/>
        <v/>
      </c>
      <c r="BF206" s="685" t="str">
        <f t="shared" si="29"/>
        <v/>
      </c>
      <c r="BG206" s="686" t="str">
        <f t="shared" si="30"/>
        <v/>
      </c>
      <c r="CV206" s="329"/>
      <c r="CW206" s="329"/>
    </row>
    <row r="207" spans="2:101" s="124" customFormat="1" ht="23.25" customHeight="1">
      <c r="B207" s="325"/>
      <c r="C207" s="333">
        <v>198</v>
      </c>
      <c r="D207" s="677" t="str">
        <f t="shared" si="21"/>
        <v/>
      </c>
      <c r="E207" s="678"/>
      <c r="F207" s="678"/>
      <c r="G207" s="678"/>
      <c r="H207" s="679">
        <v>1</v>
      </c>
      <c r="I207" s="680"/>
      <c r="J207" s="681"/>
      <c r="K207" s="682"/>
      <c r="L207" s="682"/>
      <c r="M207" s="682"/>
      <c r="N207" s="682"/>
      <c r="O207" s="683"/>
      <c r="P207" s="312"/>
      <c r="Q207" s="521"/>
      <c r="R207" s="521"/>
      <c r="S207" s="521"/>
      <c r="T207" s="521"/>
      <c r="U207" s="521"/>
      <c r="V207" s="684"/>
      <c r="W207" s="684"/>
      <c r="X207" s="521"/>
      <c r="Y207" s="622"/>
      <c r="Z207" s="685" t="str">
        <f>'計算書（非表示）'!I203</f>
        <v/>
      </c>
      <c r="AA207" s="685"/>
      <c r="AB207" s="685"/>
      <c r="AC207" s="685"/>
      <c r="AD207" s="686"/>
      <c r="AE207" s="330"/>
      <c r="AF207" s="336">
        <v>198</v>
      </c>
      <c r="AG207" s="677" t="str">
        <f t="shared" si="26"/>
        <v/>
      </c>
      <c r="AH207" s="678"/>
      <c r="AI207" s="678"/>
      <c r="AJ207" s="678"/>
      <c r="AK207" s="679">
        <v>3</v>
      </c>
      <c r="AL207" s="680"/>
      <c r="AM207" s="681"/>
      <c r="AN207" s="682"/>
      <c r="AO207" s="682"/>
      <c r="AP207" s="682"/>
      <c r="AQ207" s="682"/>
      <c r="AR207" s="683"/>
      <c r="AS207" s="312"/>
      <c r="AT207" s="521"/>
      <c r="AU207" s="521"/>
      <c r="AV207" s="521"/>
      <c r="AW207" s="521"/>
      <c r="AX207" s="521"/>
      <c r="AY207" s="687"/>
      <c r="AZ207" s="687"/>
      <c r="BA207" s="521"/>
      <c r="BB207" s="622"/>
      <c r="BC207" s="685" t="str">
        <f>'計算書（非表示）'!S203</f>
        <v/>
      </c>
      <c r="BD207" s="685" t="str">
        <f t="shared" si="27"/>
        <v/>
      </c>
      <c r="BE207" s="685" t="str">
        <f t="shared" si="28"/>
        <v/>
      </c>
      <c r="BF207" s="685" t="str">
        <f t="shared" si="29"/>
        <v/>
      </c>
      <c r="BG207" s="686" t="str">
        <f t="shared" si="30"/>
        <v/>
      </c>
      <c r="CV207" s="329"/>
      <c r="CW207" s="329"/>
    </row>
    <row r="208" spans="2:101" s="124" customFormat="1" ht="23.25" customHeight="1">
      <c r="B208" s="325"/>
      <c r="C208" s="333">
        <v>199</v>
      </c>
      <c r="D208" s="677" t="str">
        <f t="shared" si="21"/>
        <v/>
      </c>
      <c r="E208" s="678"/>
      <c r="F208" s="678"/>
      <c r="G208" s="678"/>
      <c r="H208" s="679">
        <v>1</v>
      </c>
      <c r="I208" s="680"/>
      <c r="J208" s="681"/>
      <c r="K208" s="682"/>
      <c r="L208" s="682"/>
      <c r="M208" s="682"/>
      <c r="N208" s="682"/>
      <c r="O208" s="683"/>
      <c r="P208" s="312"/>
      <c r="Q208" s="521"/>
      <c r="R208" s="521"/>
      <c r="S208" s="521"/>
      <c r="T208" s="521"/>
      <c r="U208" s="521"/>
      <c r="V208" s="684"/>
      <c r="W208" s="684"/>
      <c r="X208" s="521"/>
      <c r="Y208" s="622"/>
      <c r="Z208" s="685" t="str">
        <f>'計算書（非表示）'!I204</f>
        <v/>
      </c>
      <c r="AA208" s="685"/>
      <c r="AB208" s="685"/>
      <c r="AC208" s="685"/>
      <c r="AD208" s="686"/>
      <c r="AE208" s="330"/>
      <c r="AF208" s="336">
        <v>199</v>
      </c>
      <c r="AG208" s="677" t="str">
        <f t="shared" si="26"/>
        <v/>
      </c>
      <c r="AH208" s="678"/>
      <c r="AI208" s="678"/>
      <c r="AJ208" s="678"/>
      <c r="AK208" s="679">
        <v>3</v>
      </c>
      <c r="AL208" s="680"/>
      <c r="AM208" s="681"/>
      <c r="AN208" s="682"/>
      <c r="AO208" s="682"/>
      <c r="AP208" s="682"/>
      <c r="AQ208" s="682"/>
      <c r="AR208" s="683"/>
      <c r="AS208" s="312"/>
      <c r="AT208" s="521"/>
      <c r="AU208" s="521"/>
      <c r="AV208" s="521"/>
      <c r="AW208" s="521"/>
      <c r="AX208" s="521"/>
      <c r="AY208" s="687"/>
      <c r="AZ208" s="687"/>
      <c r="BA208" s="521"/>
      <c r="BB208" s="622"/>
      <c r="BC208" s="685" t="str">
        <f>'計算書（非表示）'!S204</f>
        <v/>
      </c>
      <c r="BD208" s="685" t="str">
        <f t="shared" si="27"/>
        <v/>
      </c>
      <c r="BE208" s="685" t="str">
        <f t="shared" si="28"/>
        <v/>
      </c>
      <c r="BF208" s="685" t="str">
        <f t="shared" si="29"/>
        <v/>
      </c>
      <c r="BG208" s="686" t="str">
        <f t="shared" si="30"/>
        <v/>
      </c>
      <c r="CV208" s="329"/>
      <c r="CW208" s="329"/>
    </row>
    <row r="209" spans="2:101" s="124" customFormat="1" ht="23.25" customHeight="1">
      <c r="B209" s="325"/>
      <c r="C209" s="333">
        <v>200</v>
      </c>
      <c r="D209" s="677" t="str">
        <f t="shared" si="21"/>
        <v/>
      </c>
      <c r="E209" s="678"/>
      <c r="F209" s="678"/>
      <c r="G209" s="678"/>
      <c r="H209" s="679">
        <v>1</v>
      </c>
      <c r="I209" s="680"/>
      <c r="J209" s="681"/>
      <c r="K209" s="682"/>
      <c r="L209" s="682"/>
      <c r="M209" s="682"/>
      <c r="N209" s="682"/>
      <c r="O209" s="683"/>
      <c r="P209" s="312"/>
      <c r="Q209" s="521"/>
      <c r="R209" s="521"/>
      <c r="S209" s="521"/>
      <c r="T209" s="521"/>
      <c r="U209" s="521"/>
      <c r="V209" s="684"/>
      <c r="W209" s="684"/>
      <c r="X209" s="521"/>
      <c r="Y209" s="622"/>
      <c r="Z209" s="685" t="str">
        <f>'計算書（非表示）'!I205</f>
        <v/>
      </c>
      <c r="AA209" s="685"/>
      <c r="AB209" s="685"/>
      <c r="AC209" s="685"/>
      <c r="AD209" s="686"/>
      <c r="AE209" s="330"/>
      <c r="AF209" s="336">
        <v>200</v>
      </c>
      <c r="AG209" s="677" t="str">
        <f t="shared" si="26"/>
        <v/>
      </c>
      <c r="AH209" s="678"/>
      <c r="AI209" s="678"/>
      <c r="AJ209" s="678"/>
      <c r="AK209" s="679">
        <v>3</v>
      </c>
      <c r="AL209" s="680"/>
      <c r="AM209" s="681"/>
      <c r="AN209" s="682"/>
      <c r="AO209" s="682"/>
      <c r="AP209" s="682"/>
      <c r="AQ209" s="682"/>
      <c r="AR209" s="683"/>
      <c r="AS209" s="312"/>
      <c r="AT209" s="521"/>
      <c r="AU209" s="521"/>
      <c r="AV209" s="521"/>
      <c r="AW209" s="521"/>
      <c r="AX209" s="521"/>
      <c r="AY209" s="687"/>
      <c r="AZ209" s="687"/>
      <c r="BA209" s="521"/>
      <c r="BB209" s="622"/>
      <c r="BC209" s="685" t="str">
        <f>'計算書（非表示）'!S205</f>
        <v/>
      </c>
      <c r="BD209" s="685" t="str">
        <f t="shared" si="27"/>
        <v/>
      </c>
      <c r="BE209" s="685" t="str">
        <f t="shared" si="28"/>
        <v/>
      </c>
      <c r="BF209" s="685" t="str">
        <f t="shared" si="29"/>
        <v/>
      </c>
      <c r="BG209" s="686" t="str">
        <f t="shared" si="30"/>
        <v/>
      </c>
      <c r="CV209" s="329"/>
      <c r="CW209" s="329"/>
    </row>
    <row r="210" spans="2:101" s="124" customFormat="1" ht="23.25" customHeight="1">
      <c r="B210" s="325"/>
      <c r="C210" s="333">
        <v>201</v>
      </c>
      <c r="D210" s="677" t="str">
        <f t="shared" si="21"/>
        <v/>
      </c>
      <c r="E210" s="678"/>
      <c r="F210" s="678"/>
      <c r="G210" s="678"/>
      <c r="H210" s="679">
        <v>1</v>
      </c>
      <c r="I210" s="680"/>
      <c r="J210" s="681"/>
      <c r="K210" s="682"/>
      <c r="L210" s="682"/>
      <c r="M210" s="682"/>
      <c r="N210" s="682"/>
      <c r="O210" s="683"/>
      <c r="P210" s="312"/>
      <c r="Q210" s="521"/>
      <c r="R210" s="521"/>
      <c r="S210" s="521"/>
      <c r="T210" s="521"/>
      <c r="U210" s="521"/>
      <c r="V210" s="684"/>
      <c r="W210" s="684"/>
      <c r="X210" s="521"/>
      <c r="Y210" s="622"/>
      <c r="Z210" s="685" t="str">
        <f>'計算書（非表示）'!I206</f>
        <v/>
      </c>
      <c r="AA210" s="685"/>
      <c r="AB210" s="685"/>
      <c r="AC210" s="685"/>
      <c r="AD210" s="686"/>
      <c r="AE210" s="330"/>
      <c r="AF210" s="336">
        <v>201</v>
      </c>
      <c r="AG210" s="677" t="str">
        <f t="shared" si="26"/>
        <v/>
      </c>
      <c r="AH210" s="678"/>
      <c r="AI210" s="678"/>
      <c r="AJ210" s="678"/>
      <c r="AK210" s="679">
        <v>3</v>
      </c>
      <c r="AL210" s="680"/>
      <c r="AM210" s="681"/>
      <c r="AN210" s="682"/>
      <c r="AO210" s="682"/>
      <c r="AP210" s="682"/>
      <c r="AQ210" s="682"/>
      <c r="AR210" s="683"/>
      <c r="AS210" s="312"/>
      <c r="AT210" s="521"/>
      <c r="AU210" s="521"/>
      <c r="AV210" s="521"/>
      <c r="AW210" s="521"/>
      <c r="AX210" s="521"/>
      <c r="AY210" s="687"/>
      <c r="AZ210" s="687"/>
      <c r="BA210" s="521"/>
      <c r="BB210" s="622"/>
      <c r="BC210" s="685" t="str">
        <f>'計算書（非表示）'!S206</f>
        <v/>
      </c>
      <c r="BD210" s="685" t="str">
        <f t="shared" si="27"/>
        <v/>
      </c>
      <c r="BE210" s="685" t="str">
        <f t="shared" si="28"/>
        <v/>
      </c>
      <c r="BF210" s="685" t="str">
        <f t="shared" si="29"/>
        <v/>
      </c>
      <c r="BG210" s="686" t="str">
        <f t="shared" si="30"/>
        <v/>
      </c>
      <c r="CV210" s="329"/>
      <c r="CW210" s="329"/>
    </row>
    <row r="211" spans="2:101" s="124" customFormat="1" ht="23.25" customHeight="1">
      <c r="B211" s="325"/>
      <c r="C211" s="333">
        <v>202</v>
      </c>
      <c r="D211" s="677" t="str">
        <f t="shared" si="21"/>
        <v/>
      </c>
      <c r="E211" s="678"/>
      <c r="F211" s="678"/>
      <c r="G211" s="678"/>
      <c r="H211" s="679">
        <v>1</v>
      </c>
      <c r="I211" s="680"/>
      <c r="J211" s="681"/>
      <c r="K211" s="682"/>
      <c r="L211" s="682"/>
      <c r="M211" s="682"/>
      <c r="N211" s="682"/>
      <c r="O211" s="683"/>
      <c r="P211" s="312"/>
      <c r="Q211" s="521"/>
      <c r="R211" s="521"/>
      <c r="S211" s="521"/>
      <c r="T211" s="521"/>
      <c r="U211" s="521"/>
      <c r="V211" s="684"/>
      <c r="W211" s="684"/>
      <c r="X211" s="521"/>
      <c r="Y211" s="622"/>
      <c r="Z211" s="685" t="str">
        <f>'計算書（非表示）'!I207</f>
        <v/>
      </c>
      <c r="AA211" s="685"/>
      <c r="AB211" s="685"/>
      <c r="AC211" s="685"/>
      <c r="AD211" s="686"/>
      <c r="AE211" s="330"/>
      <c r="AF211" s="336">
        <v>202</v>
      </c>
      <c r="AG211" s="677" t="str">
        <f t="shared" si="26"/>
        <v/>
      </c>
      <c r="AH211" s="678"/>
      <c r="AI211" s="678"/>
      <c r="AJ211" s="678"/>
      <c r="AK211" s="679">
        <v>3</v>
      </c>
      <c r="AL211" s="680"/>
      <c r="AM211" s="681"/>
      <c r="AN211" s="682"/>
      <c r="AO211" s="682"/>
      <c r="AP211" s="682"/>
      <c r="AQ211" s="682"/>
      <c r="AR211" s="683"/>
      <c r="AS211" s="312"/>
      <c r="AT211" s="521"/>
      <c r="AU211" s="521"/>
      <c r="AV211" s="521"/>
      <c r="AW211" s="521"/>
      <c r="AX211" s="521"/>
      <c r="AY211" s="687"/>
      <c r="AZ211" s="687"/>
      <c r="BA211" s="521"/>
      <c r="BB211" s="622"/>
      <c r="BC211" s="685" t="str">
        <f>'計算書（非表示）'!S207</f>
        <v/>
      </c>
      <c r="BD211" s="685" t="str">
        <f t="shared" si="27"/>
        <v/>
      </c>
      <c r="BE211" s="685" t="str">
        <f t="shared" si="28"/>
        <v/>
      </c>
      <c r="BF211" s="685" t="str">
        <f t="shared" si="29"/>
        <v/>
      </c>
      <c r="BG211" s="686" t="str">
        <f t="shared" si="30"/>
        <v/>
      </c>
      <c r="CV211" s="329"/>
      <c r="CW211" s="329"/>
    </row>
    <row r="212" spans="2:101" s="124" customFormat="1" ht="23.25" customHeight="1">
      <c r="B212" s="325"/>
      <c r="C212" s="333">
        <v>203</v>
      </c>
      <c r="D212" s="677" t="str">
        <f t="shared" si="21"/>
        <v/>
      </c>
      <c r="E212" s="678"/>
      <c r="F212" s="678"/>
      <c r="G212" s="678"/>
      <c r="H212" s="679">
        <v>1</v>
      </c>
      <c r="I212" s="680"/>
      <c r="J212" s="681"/>
      <c r="K212" s="682"/>
      <c r="L212" s="682"/>
      <c r="M212" s="682"/>
      <c r="N212" s="682"/>
      <c r="O212" s="683"/>
      <c r="P212" s="312"/>
      <c r="Q212" s="521"/>
      <c r="R212" s="521"/>
      <c r="S212" s="521"/>
      <c r="T212" s="521"/>
      <c r="U212" s="521"/>
      <c r="V212" s="684"/>
      <c r="W212" s="684"/>
      <c r="X212" s="521"/>
      <c r="Y212" s="622"/>
      <c r="Z212" s="685" t="str">
        <f>'計算書（非表示）'!I208</f>
        <v/>
      </c>
      <c r="AA212" s="685"/>
      <c r="AB212" s="685"/>
      <c r="AC212" s="685"/>
      <c r="AD212" s="686"/>
      <c r="AE212" s="330"/>
      <c r="AF212" s="336">
        <v>203</v>
      </c>
      <c r="AG212" s="677" t="str">
        <f t="shared" si="26"/>
        <v/>
      </c>
      <c r="AH212" s="678"/>
      <c r="AI212" s="678"/>
      <c r="AJ212" s="678"/>
      <c r="AK212" s="679">
        <v>3</v>
      </c>
      <c r="AL212" s="680"/>
      <c r="AM212" s="681"/>
      <c r="AN212" s="682"/>
      <c r="AO212" s="682"/>
      <c r="AP212" s="682"/>
      <c r="AQ212" s="682"/>
      <c r="AR212" s="683"/>
      <c r="AS212" s="312"/>
      <c r="AT212" s="521"/>
      <c r="AU212" s="521"/>
      <c r="AV212" s="521"/>
      <c r="AW212" s="521"/>
      <c r="AX212" s="521"/>
      <c r="AY212" s="687"/>
      <c r="AZ212" s="687"/>
      <c r="BA212" s="521"/>
      <c r="BB212" s="622"/>
      <c r="BC212" s="685" t="str">
        <f>'計算書（非表示）'!S208</f>
        <v/>
      </c>
      <c r="BD212" s="685" t="str">
        <f t="shared" si="27"/>
        <v/>
      </c>
      <c r="BE212" s="685" t="str">
        <f t="shared" si="28"/>
        <v/>
      </c>
      <c r="BF212" s="685" t="str">
        <f t="shared" si="29"/>
        <v/>
      </c>
      <c r="BG212" s="686" t="str">
        <f t="shared" si="30"/>
        <v/>
      </c>
      <c r="CV212" s="329"/>
      <c r="CW212" s="329"/>
    </row>
    <row r="213" spans="2:101" s="124" customFormat="1" ht="23.25" customHeight="1">
      <c r="B213" s="325"/>
      <c r="C213" s="333">
        <v>204</v>
      </c>
      <c r="D213" s="677" t="str">
        <f t="shared" si="21"/>
        <v/>
      </c>
      <c r="E213" s="678"/>
      <c r="F213" s="678"/>
      <c r="G213" s="678"/>
      <c r="H213" s="679">
        <v>1</v>
      </c>
      <c r="I213" s="680"/>
      <c r="J213" s="681"/>
      <c r="K213" s="682"/>
      <c r="L213" s="682"/>
      <c r="M213" s="682"/>
      <c r="N213" s="682"/>
      <c r="O213" s="683"/>
      <c r="P213" s="312"/>
      <c r="Q213" s="521"/>
      <c r="R213" s="521"/>
      <c r="S213" s="521"/>
      <c r="T213" s="521"/>
      <c r="U213" s="521"/>
      <c r="V213" s="684"/>
      <c r="W213" s="684"/>
      <c r="X213" s="521"/>
      <c r="Y213" s="622"/>
      <c r="Z213" s="685" t="str">
        <f>'計算書（非表示）'!I209</f>
        <v/>
      </c>
      <c r="AA213" s="685"/>
      <c r="AB213" s="685"/>
      <c r="AC213" s="685"/>
      <c r="AD213" s="686"/>
      <c r="AE213" s="330"/>
      <c r="AF213" s="336">
        <v>204</v>
      </c>
      <c r="AG213" s="677" t="str">
        <f t="shared" si="26"/>
        <v/>
      </c>
      <c r="AH213" s="678"/>
      <c r="AI213" s="678"/>
      <c r="AJ213" s="678"/>
      <c r="AK213" s="679">
        <v>3</v>
      </c>
      <c r="AL213" s="680"/>
      <c r="AM213" s="681"/>
      <c r="AN213" s="682"/>
      <c r="AO213" s="682"/>
      <c r="AP213" s="682"/>
      <c r="AQ213" s="682"/>
      <c r="AR213" s="683"/>
      <c r="AS213" s="312"/>
      <c r="AT213" s="521"/>
      <c r="AU213" s="521"/>
      <c r="AV213" s="521"/>
      <c r="AW213" s="521"/>
      <c r="AX213" s="521"/>
      <c r="AY213" s="687"/>
      <c r="AZ213" s="687"/>
      <c r="BA213" s="521"/>
      <c r="BB213" s="622"/>
      <c r="BC213" s="685" t="str">
        <f>'計算書（非表示）'!S209</f>
        <v/>
      </c>
      <c r="BD213" s="685" t="str">
        <f t="shared" si="27"/>
        <v/>
      </c>
      <c r="BE213" s="685" t="str">
        <f t="shared" si="28"/>
        <v/>
      </c>
      <c r="BF213" s="685" t="str">
        <f t="shared" si="29"/>
        <v/>
      </c>
      <c r="BG213" s="686" t="str">
        <f t="shared" si="30"/>
        <v/>
      </c>
      <c r="CV213" s="329"/>
      <c r="CW213" s="329"/>
    </row>
    <row r="214" spans="2:101" s="124" customFormat="1" ht="23.25" customHeight="1">
      <c r="B214" s="325"/>
      <c r="C214" s="333">
        <v>205</v>
      </c>
      <c r="D214" s="677" t="str">
        <f t="shared" si="21"/>
        <v/>
      </c>
      <c r="E214" s="678"/>
      <c r="F214" s="678"/>
      <c r="G214" s="678"/>
      <c r="H214" s="679">
        <v>1</v>
      </c>
      <c r="I214" s="680"/>
      <c r="J214" s="681"/>
      <c r="K214" s="682"/>
      <c r="L214" s="682"/>
      <c r="M214" s="682"/>
      <c r="N214" s="682"/>
      <c r="O214" s="683"/>
      <c r="P214" s="312"/>
      <c r="Q214" s="521"/>
      <c r="R214" s="521"/>
      <c r="S214" s="521"/>
      <c r="T214" s="521"/>
      <c r="U214" s="521"/>
      <c r="V214" s="684"/>
      <c r="W214" s="684"/>
      <c r="X214" s="521"/>
      <c r="Y214" s="622"/>
      <c r="Z214" s="685" t="str">
        <f>'計算書（非表示）'!I210</f>
        <v/>
      </c>
      <c r="AA214" s="685"/>
      <c r="AB214" s="685"/>
      <c r="AC214" s="685"/>
      <c r="AD214" s="686"/>
      <c r="AE214" s="330"/>
      <c r="AF214" s="336">
        <v>205</v>
      </c>
      <c r="AG214" s="677" t="str">
        <f t="shared" si="26"/>
        <v/>
      </c>
      <c r="AH214" s="678"/>
      <c r="AI214" s="678"/>
      <c r="AJ214" s="678"/>
      <c r="AK214" s="679">
        <v>3</v>
      </c>
      <c r="AL214" s="680"/>
      <c r="AM214" s="681"/>
      <c r="AN214" s="682"/>
      <c r="AO214" s="682"/>
      <c r="AP214" s="682"/>
      <c r="AQ214" s="682"/>
      <c r="AR214" s="683"/>
      <c r="AS214" s="312"/>
      <c r="AT214" s="521"/>
      <c r="AU214" s="521"/>
      <c r="AV214" s="521"/>
      <c r="AW214" s="521"/>
      <c r="AX214" s="521"/>
      <c r="AY214" s="687"/>
      <c r="AZ214" s="687"/>
      <c r="BA214" s="521"/>
      <c r="BB214" s="622"/>
      <c r="BC214" s="685" t="str">
        <f>'計算書（非表示）'!S210</f>
        <v/>
      </c>
      <c r="BD214" s="685" t="str">
        <f t="shared" si="27"/>
        <v/>
      </c>
      <c r="BE214" s="685" t="str">
        <f t="shared" si="28"/>
        <v/>
      </c>
      <c r="BF214" s="685" t="str">
        <f t="shared" si="29"/>
        <v/>
      </c>
      <c r="BG214" s="686" t="str">
        <f t="shared" si="30"/>
        <v/>
      </c>
      <c r="CV214" s="329"/>
      <c r="CW214" s="329"/>
    </row>
    <row r="215" spans="2:101" s="124" customFormat="1" ht="23.25" customHeight="1">
      <c r="B215" s="325"/>
      <c r="C215" s="333">
        <v>206</v>
      </c>
      <c r="D215" s="677" t="str">
        <f t="shared" si="21"/>
        <v/>
      </c>
      <c r="E215" s="678"/>
      <c r="F215" s="678"/>
      <c r="G215" s="678"/>
      <c r="H215" s="679">
        <v>1</v>
      </c>
      <c r="I215" s="680"/>
      <c r="J215" s="681"/>
      <c r="K215" s="682"/>
      <c r="L215" s="682"/>
      <c r="M215" s="682"/>
      <c r="N215" s="682"/>
      <c r="O215" s="683"/>
      <c r="P215" s="312"/>
      <c r="Q215" s="521"/>
      <c r="R215" s="521"/>
      <c r="S215" s="521"/>
      <c r="T215" s="521"/>
      <c r="U215" s="521"/>
      <c r="V215" s="684"/>
      <c r="W215" s="684"/>
      <c r="X215" s="521"/>
      <c r="Y215" s="622"/>
      <c r="Z215" s="685" t="str">
        <f>'計算書（非表示）'!I211</f>
        <v/>
      </c>
      <c r="AA215" s="685"/>
      <c r="AB215" s="685"/>
      <c r="AC215" s="685"/>
      <c r="AD215" s="686"/>
      <c r="AE215" s="330"/>
      <c r="AF215" s="336">
        <v>206</v>
      </c>
      <c r="AG215" s="677" t="str">
        <f t="shared" si="26"/>
        <v/>
      </c>
      <c r="AH215" s="678"/>
      <c r="AI215" s="678"/>
      <c r="AJ215" s="678"/>
      <c r="AK215" s="679">
        <v>3</v>
      </c>
      <c r="AL215" s="680"/>
      <c r="AM215" s="681"/>
      <c r="AN215" s="682"/>
      <c r="AO215" s="682"/>
      <c r="AP215" s="682"/>
      <c r="AQ215" s="682"/>
      <c r="AR215" s="683"/>
      <c r="AS215" s="312"/>
      <c r="AT215" s="521"/>
      <c r="AU215" s="521"/>
      <c r="AV215" s="521"/>
      <c r="AW215" s="521"/>
      <c r="AX215" s="521"/>
      <c r="AY215" s="687"/>
      <c r="AZ215" s="687"/>
      <c r="BA215" s="521"/>
      <c r="BB215" s="622"/>
      <c r="BC215" s="685" t="str">
        <f>'計算書（非表示）'!S211</f>
        <v/>
      </c>
      <c r="BD215" s="685" t="str">
        <f t="shared" si="27"/>
        <v/>
      </c>
      <c r="BE215" s="685" t="str">
        <f t="shared" si="28"/>
        <v/>
      </c>
      <c r="BF215" s="685" t="str">
        <f t="shared" si="29"/>
        <v/>
      </c>
      <c r="BG215" s="686" t="str">
        <f t="shared" si="30"/>
        <v/>
      </c>
      <c r="CV215" s="329"/>
      <c r="CW215" s="329"/>
    </row>
    <row r="216" spans="2:101" s="124" customFormat="1" ht="23.25" customHeight="1">
      <c r="B216" s="325"/>
      <c r="C216" s="333">
        <v>207</v>
      </c>
      <c r="D216" s="677" t="str">
        <f t="shared" si="21"/>
        <v/>
      </c>
      <c r="E216" s="678"/>
      <c r="F216" s="678"/>
      <c r="G216" s="678"/>
      <c r="H216" s="679">
        <v>1</v>
      </c>
      <c r="I216" s="680"/>
      <c r="J216" s="681"/>
      <c r="K216" s="682"/>
      <c r="L216" s="682"/>
      <c r="M216" s="682"/>
      <c r="N216" s="682"/>
      <c r="O216" s="683"/>
      <c r="P216" s="312"/>
      <c r="Q216" s="521"/>
      <c r="R216" s="521"/>
      <c r="S216" s="521"/>
      <c r="T216" s="521"/>
      <c r="U216" s="521"/>
      <c r="V216" s="684"/>
      <c r="W216" s="684"/>
      <c r="X216" s="521"/>
      <c r="Y216" s="622"/>
      <c r="Z216" s="685" t="str">
        <f>'計算書（非表示）'!I212</f>
        <v/>
      </c>
      <c r="AA216" s="685"/>
      <c r="AB216" s="685"/>
      <c r="AC216" s="685"/>
      <c r="AD216" s="686"/>
      <c r="AE216" s="330"/>
      <c r="AF216" s="336">
        <v>207</v>
      </c>
      <c r="AG216" s="677" t="str">
        <f t="shared" si="26"/>
        <v/>
      </c>
      <c r="AH216" s="678"/>
      <c r="AI216" s="678"/>
      <c r="AJ216" s="678"/>
      <c r="AK216" s="679">
        <v>3</v>
      </c>
      <c r="AL216" s="680"/>
      <c r="AM216" s="681"/>
      <c r="AN216" s="682"/>
      <c r="AO216" s="682"/>
      <c r="AP216" s="682"/>
      <c r="AQ216" s="682"/>
      <c r="AR216" s="683"/>
      <c r="AS216" s="312"/>
      <c r="AT216" s="521"/>
      <c r="AU216" s="521"/>
      <c r="AV216" s="521"/>
      <c r="AW216" s="521"/>
      <c r="AX216" s="521"/>
      <c r="AY216" s="687"/>
      <c r="AZ216" s="687"/>
      <c r="BA216" s="521"/>
      <c r="BB216" s="622"/>
      <c r="BC216" s="685" t="str">
        <f>'計算書（非表示）'!S212</f>
        <v/>
      </c>
      <c r="BD216" s="685" t="str">
        <f t="shared" si="27"/>
        <v/>
      </c>
      <c r="BE216" s="685" t="str">
        <f t="shared" si="28"/>
        <v/>
      </c>
      <c r="BF216" s="685" t="str">
        <f t="shared" si="29"/>
        <v/>
      </c>
      <c r="BG216" s="686" t="str">
        <f t="shared" si="30"/>
        <v/>
      </c>
      <c r="CV216" s="329"/>
      <c r="CW216" s="329"/>
    </row>
    <row r="217" spans="2:101" s="124" customFormat="1" ht="23.25" customHeight="1">
      <c r="B217" s="325"/>
      <c r="C217" s="333">
        <v>208</v>
      </c>
      <c r="D217" s="677" t="str">
        <f t="shared" si="21"/>
        <v/>
      </c>
      <c r="E217" s="678"/>
      <c r="F217" s="678"/>
      <c r="G217" s="678"/>
      <c r="H217" s="679">
        <v>1</v>
      </c>
      <c r="I217" s="680"/>
      <c r="J217" s="681"/>
      <c r="K217" s="682"/>
      <c r="L217" s="682"/>
      <c r="M217" s="682"/>
      <c r="N217" s="682"/>
      <c r="O217" s="683"/>
      <c r="P217" s="312"/>
      <c r="Q217" s="521"/>
      <c r="R217" s="521"/>
      <c r="S217" s="521"/>
      <c r="T217" s="521"/>
      <c r="U217" s="521"/>
      <c r="V217" s="684"/>
      <c r="W217" s="684"/>
      <c r="X217" s="521"/>
      <c r="Y217" s="622"/>
      <c r="Z217" s="685" t="str">
        <f>'計算書（非表示）'!I213</f>
        <v/>
      </c>
      <c r="AA217" s="685"/>
      <c r="AB217" s="685"/>
      <c r="AC217" s="685"/>
      <c r="AD217" s="686"/>
      <c r="AE217" s="330"/>
      <c r="AF217" s="336">
        <v>208</v>
      </c>
      <c r="AG217" s="677" t="str">
        <f t="shared" si="26"/>
        <v/>
      </c>
      <c r="AH217" s="678"/>
      <c r="AI217" s="678"/>
      <c r="AJ217" s="678"/>
      <c r="AK217" s="679">
        <v>3</v>
      </c>
      <c r="AL217" s="680"/>
      <c r="AM217" s="681"/>
      <c r="AN217" s="682"/>
      <c r="AO217" s="682"/>
      <c r="AP217" s="682"/>
      <c r="AQ217" s="682"/>
      <c r="AR217" s="683"/>
      <c r="AS217" s="312"/>
      <c r="AT217" s="521"/>
      <c r="AU217" s="521"/>
      <c r="AV217" s="521"/>
      <c r="AW217" s="521"/>
      <c r="AX217" s="521"/>
      <c r="AY217" s="687"/>
      <c r="AZ217" s="687"/>
      <c r="BA217" s="521"/>
      <c r="BB217" s="622"/>
      <c r="BC217" s="685" t="str">
        <f>'計算書（非表示）'!S213</f>
        <v/>
      </c>
      <c r="BD217" s="685" t="str">
        <f t="shared" si="27"/>
        <v/>
      </c>
      <c r="BE217" s="685" t="str">
        <f t="shared" si="28"/>
        <v/>
      </c>
      <c r="BF217" s="685" t="str">
        <f t="shared" si="29"/>
        <v/>
      </c>
      <c r="BG217" s="686" t="str">
        <f t="shared" si="30"/>
        <v/>
      </c>
      <c r="CV217" s="329"/>
      <c r="CW217" s="329"/>
    </row>
    <row r="218" spans="2:101" s="124" customFormat="1" ht="23.25" customHeight="1">
      <c r="B218" s="325"/>
      <c r="C218" s="333">
        <v>209</v>
      </c>
      <c r="D218" s="677" t="str">
        <f t="shared" si="21"/>
        <v/>
      </c>
      <c r="E218" s="678"/>
      <c r="F218" s="678"/>
      <c r="G218" s="678"/>
      <c r="H218" s="679">
        <v>1</v>
      </c>
      <c r="I218" s="680"/>
      <c r="J218" s="681"/>
      <c r="K218" s="682"/>
      <c r="L218" s="682"/>
      <c r="M218" s="682"/>
      <c r="N218" s="682"/>
      <c r="O218" s="683"/>
      <c r="P218" s="312"/>
      <c r="Q218" s="521"/>
      <c r="R218" s="521"/>
      <c r="S218" s="521"/>
      <c r="T218" s="521"/>
      <c r="U218" s="521"/>
      <c r="V218" s="684"/>
      <c r="W218" s="684"/>
      <c r="X218" s="521"/>
      <c r="Y218" s="622"/>
      <c r="Z218" s="685" t="str">
        <f>'計算書（非表示）'!I214</f>
        <v/>
      </c>
      <c r="AA218" s="685"/>
      <c r="AB218" s="685"/>
      <c r="AC218" s="685"/>
      <c r="AD218" s="686"/>
      <c r="AE218" s="330"/>
      <c r="AF218" s="336">
        <v>209</v>
      </c>
      <c r="AG218" s="677" t="str">
        <f t="shared" si="26"/>
        <v/>
      </c>
      <c r="AH218" s="678"/>
      <c r="AI218" s="678"/>
      <c r="AJ218" s="678"/>
      <c r="AK218" s="679">
        <v>3</v>
      </c>
      <c r="AL218" s="680"/>
      <c r="AM218" s="681"/>
      <c r="AN218" s="682"/>
      <c r="AO218" s="682"/>
      <c r="AP218" s="682"/>
      <c r="AQ218" s="682"/>
      <c r="AR218" s="683"/>
      <c r="AS218" s="312"/>
      <c r="AT218" s="521"/>
      <c r="AU218" s="521"/>
      <c r="AV218" s="521"/>
      <c r="AW218" s="521"/>
      <c r="AX218" s="521"/>
      <c r="AY218" s="687"/>
      <c r="AZ218" s="687"/>
      <c r="BA218" s="521"/>
      <c r="BB218" s="622"/>
      <c r="BC218" s="685" t="str">
        <f>'計算書（非表示）'!S214</f>
        <v/>
      </c>
      <c r="BD218" s="685" t="str">
        <f t="shared" si="27"/>
        <v/>
      </c>
      <c r="BE218" s="685" t="str">
        <f t="shared" si="28"/>
        <v/>
      </c>
      <c r="BF218" s="685" t="str">
        <f t="shared" si="29"/>
        <v/>
      </c>
      <c r="BG218" s="686" t="str">
        <f t="shared" si="30"/>
        <v/>
      </c>
      <c r="CV218" s="329"/>
      <c r="CW218" s="329"/>
    </row>
    <row r="219" spans="2:101" s="124" customFormat="1" ht="23.25" customHeight="1">
      <c r="B219" s="325"/>
      <c r="C219" s="333">
        <v>210</v>
      </c>
      <c r="D219" s="677" t="str">
        <f t="shared" si="21"/>
        <v/>
      </c>
      <c r="E219" s="678"/>
      <c r="F219" s="678"/>
      <c r="G219" s="678"/>
      <c r="H219" s="679">
        <v>1</v>
      </c>
      <c r="I219" s="680"/>
      <c r="J219" s="681"/>
      <c r="K219" s="682"/>
      <c r="L219" s="682"/>
      <c r="M219" s="682"/>
      <c r="N219" s="682"/>
      <c r="O219" s="683"/>
      <c r="P219" s="312"/>
      <c r="Q219" s="521"/>
      <c r="R219" s="521"/>
      <c r="S219" s="521"/>
      <c r="T219" s="521"/>
      <c r="U219" s="521"/>
      <c r="V219" s="684"/>
      <c r="W219" s="684"/>
      <c r="X219" s="521"/>
      <c r="Y219" s="622"/>
      <c r="Z219" s="685" t="str">
        <f>'計算書（非表示）'!I215</f>
        <v/>
      </c>
      <c r="AA219" s="685"/>
      <c r="AB219" s="685"/>
      <c r="AC219" s="685"/>
      <c r="AD219" s="686"/>
      <c r="AE219" s="330"/>
      <c r="AF219" s="336">
        <v>210</v>
      </c>
      <c r="AG219" s="677" t="str">
        <f t="shared" si="26"/>
        <v/>
      </c>
      <c r="AH219" s="678"/>
      <c r="AI219" s="678"/>
      <c r="AJ219" s="678"/>
      <c r="AK219" s="679">
        <v>3</v>
      </c>
      <c r="AL219" s="680"/>
      <c r="AM219" s="681"/>
      <c r="AN219" s="682"/>
      <c r="AO219" s="682"/>
      <c r="AP219" s="682"/>
      <c r="AQ219" s="682"/>
      <c r="AR219" s="683"/>
      <c r="AS219" s="312"/>
      <c r="AT219" s="521"/>
      <c r="AU219" s="521"/>
      <c r="AV219" s="521"/>
      <c r="AW219" s="521"/>
      <c r="AX219" s="521"/>
      <c r="AY219" s="687"/>
      <c r="AZ219" s="687"/>
      <c r="BA219" s="521"/>
      <c r="BB219" s="622"/>
      <c r="BC219" s="685" t="str">
        <f>'計算書（非表示）'!S215</f>
        <v/>
      </c>
      <c r="BD219" s="685" t="str">
        <f t="shared" si="27"/>
        <v/>
      </c>
      <c r="BE219" s="685" t="str">
        <f t="shared" si="28"/>
        <v/>
      </c>
      <c r="BF219" s="685" t="str">
        <f t="shared" si="29"/>
        <v/>
      </c>
      <c r="BG219" s="686" t="str">
        <f t="shared" si="30"/>
        <v/>
      </c>
      <c r="CV219" s="329"/>
      <c r="CW219" s="329"/>
    </row>
    <row r="220" spans="2:101" s="124" customFormat="1" ht="23.25" customHeight="1">
      <c r="B220" s="325"/>
      <c r="C220" s="333">
        <v>211</v>
      </c>
      <c r="D220" s="677" t="str">
        <f t="shared" si="21"/>
        <v/>
      </c>
      <c r="E220" s="678"/>
      <c r="F220" s="678"/>
      <c r="G220" s="678"/>
      <c r="H220" s="679">
        <v>1</v>
      </c>
      <c r="I220" s="680"/>
      <c r="J220" s="681"/>
      <c r="K220" s="682"/>
      <c r="L220" s="682"/>
      <c r="M220" s="682"/>
      <c r="N220" s="682"/>
      <c r="O220" s="683"/>
      <c r="P220" s="312"/>
      <c r="Q220" s="521"/>
      <c r="R220" s="521"/>
      <c r="S220" s="521"/>
      <c r="T220" s="521"/>
      <c r="U220" s="521"/>
      <c r="V220" s="684"/>
      <c r="W220" s="684"/>
      <c r="X220" s="521"/>
      <c r="Y220" s="622"/>
      <c r="Z220" s="685" t="str">
        <f>'計算書（非表示）'!I216</f>
        <v/>
      </c>
      <c r="AA220" s="685"/>
      <c r="AB220" s="685"/>
      <c r="AC220" s="685"/>
      <c r="AD220" s="686"/>
      <c r="AE220" s="330"/>
      <c r="AF220" s="336">
        <v>211</v>
      </c>
      <c r="AG220" s="677" t="str">
        <f t="shared" si="26"/>
        <v/>
      </c>
      <c r="AH220" s="678"/>
      <c r="AI220" s="678"/>
      <c r="AJ220" s="678"/>
      <c r="AK220" s="679">
        <v>3</v>
      </c>
      <c r="AL220" s="680"/>
      <c r="AM220" s="681"/>
      <c r="AN220" s="682"/>
      <c r="AO220" s="682"/>
      <c r="AP220" s="682"/>
      <c r="AQ220" s="682"/>
      <c r="AR220" s="683"/>
      <c r="AS220" s="312"/>
      <c r="AT220" s="521"/>
      <c r="AU220" s="521"/>
      <c r="AV220" s="521"/>
      <c r="AW220" s="521"/>
      <c r="AX220" s="521"/>
      <c r="AY220" s="687"/>
      <c r="AZ220" s="687"/>
      <c r="BA220" s="521"/>
      <c r="BB220" s="622"/>
      <c r="BC220" s="685" t="str">
        <f>'計算書（非表示）'!S216</f>
        <v/>
      </c>
      <c r="BD220" s="685" t="str">
        <f t="shared" si="27"/>
        <v/>
      </c>
      <c r="BE220" s="685" t="str">
        <f t="shared" si="28"/>
        <v/>
      </c>
      <c r="BF220" s="685" t="str">
        <f t="shared" si="29"/>
        <v/>
      </c>
      <c r="BG220" s="686" t="str">
        <f t="shared" si="30"/>
        <v/>
      </c>
      <c r="CV220" s="329"/>
      <c r="CW220" s="329"/>
    </row>
    <row r="221" spans="2:101" s="124" customFormat="1" ht="23.25" customHeight="1">
      <c r="B221" s="325"/>
      <c r="C221" s="333">
        <v>212</v>
      </c>
      <c r="D221" s="677" t="str">
        <f t="shared" si="21"/>
        <v/>
      </c>
      <c r="E221" s="678"/>
      <c r="F221" s="678"/>
      <c r="G221" s="678"/>
      <c r="H221" s="679">
        <v>1</v>
      </c>
      <c r="I221" s="680"/>
      <c r="J221" s="681"/>
      <c r="K221" s="682"/>
      <c r="L221" s="682"/>
      <c r="M221" s="682"/>
      <c r="N221" s="682"/>
      <c r="O221" s="683"/>
      <c r="P221" s="312"/>
      <c r="Q221" s="521"/>
      <c r="R221" s="521"/>
      <c r="S221" s="521"/>
      <c r="T221" s="521"/>
      <c r="U221" s="521"/>
      <c r="V221" s="684"/>
      <c r="W221" s="684"/>
      <c r="X221" s="521"/>
      <c r="Y221" s="622"/>
      <c r="Z221" s="685" t="str">
        <f>'計算書（非表示）'!I217</f>
        <v/>
      </c>
      <c r="AA221" s="685"/>
      <c r="AB221" s="685"/>
      <c r="AC221" s="685"/>
      <c r="AD221" s="686"/>
      <c r="AE221" s="330"/>
      <c r="AF221" s="336">
        <v>212</v>
      </c>
      <c r="AG221" s="677" t="str">
        <f t="shared" si="26"/>
        <v/>
      </c>
      <c r="AH221" s="678"/>
      <c r="AI221" s="678"/>
      <c r="AJ221" s="678"/>
      <c r="AK221" s="679">
        <v>3</v>
      </c>
      <c r="AL221" s="680"/>
      <c r="AM221" s="681"/>
      <c r="AN221" s="682"/>
      <c r="AO221" s="682"/>
      <c r="AP221" s="682"/>
      <c r="AQ221" s="682"/>
      <c r="AR221" s="683"/>
      <c r="AS221" s="312"/>
      <c r="AT221" s="521"/>
      <c r="AU221" s="521"/>
      <c r="AV221" s="521"/>
      <c r="AW221" s="521"/>
      <c r="AX221" s="521"/>
      <c r="AY221" s="687"/>
      <c r="AZ221" s="687"/>
      <c r="BA221" s="521"/>
      <c r="BB221" s="622"/>
      <c r="BC221" s="685" t="str">
        <f>'計算書（非表示）'!S217</f>
        <v/>
      </c>
      <c r="BD221" s="685" t="str">
        <f t="shared" si="27"/>
        <v/>
      </c>
      <c r="BE221" s="685" t="str">
        <f t="shared" si="28"/>
        <v/>
      </c>
      <c r="BF221" s="685" t="str">
        <f t="shared" si="29"/>
        <v/>
      </c>
      <c r="BG221" s="686" t="str">
        <f t="shared" si="30"/>
        <v/>
      </c>
      <c r="CV221" s="329"/>
      <c r="CW221" s="329"/>
    </row>
    <row r="222" spans="2:101" s="124" customFormat="1" ht="23.25" customHeight="1">
      <c r="B222" s="325"/>
      <c r="C222" s="333">
        <v>213</v>
      </c>
      <c r="D222" s="677" t="str">
        <f t="shared" si="21"/>
        <v/>
      </c>
      <c r="E222" s="678"/>
      <c r="F222" s="678"/>
      <c r="G222" s="678"/>
      <c r="H222" s="679">
        <v>1</v>
      </c>
      <c r="I222" s="680"/>
      <c r="J222" s="681"/>
      <c r="K222" s="682"/>
      <c r="L222" s="682"/>
      <c r="M222" s="682"/>
      <c r="N222" s="682"/>
      <c r="O222" s="683"/>
      <c r="P222" s="312"/>
      <c r="Q222" s="521"/>
      <c r="R222" s="521"/>
      <c r="S222" s="521"/>
      <c r="T222" s="521"/>
      <c r="U222" s="521"/>
      <c r="V222" s="684"/>
      <c r="W222" s="684"/>
      <c r="X222" s="521"/>
      <c r="Y222" s="622"/>
      <c r="Z222" s="685" t="str">
        <f>'計算書（非表示）'!I218</f>
        <v/>
      </c>
      <c r="AA222" s="685"/>
      <c r="AB222" s="685"/>
      <c r="AC222" s="685"/>
      <c r="AD222" s="686"/>
      <c r="AF222" s="336">
        <v>213</v>
      </c>
      <c r="AG222" s="677" t="str">
        <f t="shared" si="26"/>
        <v/>
      </c>
      <c r="AH222" s="678"/>
      <c r="AI222" s="678"/>
      <c r="AJ222" s="678"/>
      <c r="AK222" s="679">
        <v>3</v>
      </c>
      <c r="AL222" s="680"/>
      <c r="AM222" s="681"/>
      <c r="AN222" s="682"/>
      <c r="AO222" s="682"/>
      <c r="AP222" s="682"/>
      <c r="AQ222" s="682"/>
      <c r="AR222" s="683"/>
      <c r="AS222" s="312"/>
      <c r="AT222" s="521"/>
      <c r="AU222" s="521"/>
      <c r="AV222" s="521"/>
      <c r="AW222" s="521"/>
      <c r="AX222" s="521"/>
      <c r="AY222" s="687"/>
      <c r="AZ222" s="687"/>
      <c r="BA222" s="521"/>
      <c r="BB222" s="622"/>
      <c r="BC222" s="685" t="str">
        <f>'計算書（非表示）'!S218</f>
        <v/>
      </c>
      <c r="BD222" s="685" t="str">
        <f t="shared" si="27"/>
        <v/>
      </c>
      <c r="BE222" s="685" t="str">
        <f t="shared" si="28"/>
        <v/>
      </c>
      <c r="BF222" s="685" t="str">
        <f t="shared" si="29"/>
        <v/>
      </c>
      <c r="BG222" s="686" t="str">
        <f t="shared" si="30"/>
        <v/>
      </c>
      <c r="CV222" s="329"/>
      <c r="CW222" s="329"/>
    </row>
    <row r="223" spans="2:101" s="124" customFormat="1" ht="23.25" customHeight="1">
      <c r="B223" s="325"/>
      <c r="C223" s="333">
        <v>214</v>
      </c>
      <c r="D223" s="677" t="str">
        <f t="shared" si="21"/>
        <v/>
      </c>
      <c r="E223" s="678"/>
      <c r="F223" s="678"/>
      <c r="G223" s="678"/>
      <c r="H223" s="679">
        <v>1</v>
      </c>
      <c r="I223" s="680"/>
      <c r="J223" s="681"/>
      <c r="K223" s="682"/>
      <c r="L223" s="682"/>
      <c r="M223" s="682"/>
      <c r="N223" s="682"/>
      <c r="O223" s="683"/>
      <c r="P223" s="312"/>
      <c r="Q223" s="521"/>
      <c r="R223" s="521"/>
      <c r="S223" s="521"/>
      <c r="T223" s="521"/>
      <c r="U223" s="521"/>
      <c r="V223" s="684"/>
      <c r="W223" s="684"/>
      <c r="X223" s="521"/>
      <c r="Y223" s="622"/>
      <c r="Z223" s="685" t="str">
        <f>'計算書（非表示）'!I219</f>
        <v/>
      </c>
      <c r="AA223" s="685"/>
      <c r="AB223" s="685"/>
      <c r="AC223" s="685"/>
      <c r="AD223" s="686"/>
      <c r="AF223" s="336">
        <v>214</v>
      </c>
      <c r="AG223" s="677" t="str">
        <f t="shared" si="26"/>
        <v/>
      </c>
      <c r="AH223" s="678"/>
      <c r="AI223" s="678"/>
      <c r="AJ223" s="678"/>
      <c r="AK223" s="679">
        <v>3</v>
      </c>
      <c r="AL223" s="680"/>
      <c r="AM223" s="681"/>
      <c r="AN223" s="682"/>
      <c r="AO223" s="682"/>
      <c r="AP223" s="682"/>
      <c r="AQ223" s="682"/>
      <c r="AR223" s="683"/>
      <c r="AS223" s="312"/>
      <c r="AT223" s="521"/>
      <c r="AU223" s="521"/>
      <c r="AV223" s="521"/>
      <c r="AW223" s="521"/>
      <c r="AX223" s="521"/>
      <c r="AY223" s="687"/>
      <c r="AZ223" s="687"/>
      <c r="BA223" s="521"/>
      <c r="BB223" s="622"/>
      <c r="BC223" s="685" t="str">
        <f>'計算書（非表示）'!S219</f>
        <v/>
      </c>
      <c r="BD223" s="685" t="str">
        <f t="shared" si="27"/>
        <v/>
      </c>
      <c r="BE223" s="685" t="str">
        <f t="shared" si="28"/>
        <v/>
      </c>
      <c r="BF223" s="685" t="str">
        <f t="shared" si="29"/>
        <v/>
      </c>
      <c r="BG223" s="686" t="str">
        <f t="shared" si="30"/>
        <v/>
      </c>
      <c r="CV223" s="329"/>
      <c r="CW223" s="329"/>
    </row>
    <row r="224" spans="2:101" s="124" customFormat="1" ht="23.25" customHeight="1">
      <c r="B224" s="325"/>
      <c r="C224" s="333">
        <v>215</v>
      </c>
      <c r="D224" s="677" t="str">
        <f t="shared" si="21"/>
        <v/>
      </c>
      <c r="E224" s="678"/>
      <c r="F224" s="678"/>
      <c r="G224" s="678"/>
      <c r="H224" s="679">
        <v>1</v>
      </c>
      <c r="I224" s="680"/>
      <c r="J224" s="681"/>
      <c r="K224" s="682"/>
      <c r="L224" s="682"/>
      <c r="M224" s="682"/>
      <c r="N224" s="682"/>
      <c r="O224" s="683"/>
      <c r="P224" s="312"/>
      <c r="Q224" s="521"/>
      <c r="R224" s="521"/>
      <c r="S224" s="521"/>
      <c r="T224" s="521"/>
      <c r="U224" s="521"/>
      <c r="V224" s="684"/>
      <c r="W224" s="684"/>
      <c r="X224" s="521"/>
      <c r="Y224" s="622"/>
      <c r="Z224" s="685" t="str">
        <f>'計算書（非表示）'!I220</f>
        <v/>
      </c>
      <c r="AA224" s="685"/>
      <c r="AB224" s="685"/>
      <c r="AC224" s="685"/>
      <c r="AD224" s="686"/>
      <c r="AF224" s="336">
        <v>215</v>
      </c>
      <c r="AG224" s="677" t="str">
        <f t="shared" si="26"/>
        <v/>
      </c>
      <c r="AH224" s="678"/>
      <c r="AI224" s="678"/>
      <c r="AJ224" s="678"/>
      <c r="AK224" s="679">
        <v>3</v>
      </c>
      <c r="AL224" s="680"/>
      <c r="AM224" s="681"/>
      <c r="AN224" s="682"/>
      <c r="AO224" s="682"/>
      <c r="AP224" s="682"/>
      <c r="AQ224" s="682"/>
      <c r="AR224" s="683"/>
      <c r="AS224" s="312"/>
      <c r="AT224" s="521"/>
      <c r="AU224" s="521"/>
      <c r="AV224" s="521"/>
      <c r="AW224" s="521"/>
      <c r="AX224" s="521"/>
      <c r="AY224" s="687"/>
      <c r="AZ224" s="687"/>
      <c r="BA224" s="521"/>
      <c r="BB224" s="622"/>
      <c r="BC224" s="685" t="str">
        <f>'計算書（非表示）'!S220</f>
        <v/>
      </c>
      <c r="BD224" s="685" t="str">
        <f t="shared" si="27"/>
        <v/>
      </c>
      <c r="BE224" s="685" t="str">
        <f t="shared" si="28"/>
        <v/>
      </c>
      <c r="BF224" s="685" t="str">
        <f t="shared" si="29"/>
        <v/>
      </c>
      <c r="BG224" s="686" t="str">
        <f t="shared" si="30"/>
        <v/>
      </c>
      <c r="CV224" s="329"/>
      <c r="CW224" s="329"/>
    </row>
    <row r="225" spans="2:101" s="124" customFormat="1" ht="23.25" customHeight="1">
      <c r="B225" s="325"/>
      <c r="C225" s="333">
        <v>216</v>
      </c>
      <c r="D225" s="677" t="str">
        <f t="shared" si="21"/>
        <v/>
      </c>
      <c r="E225" s="678"/>
      <c r="F225" s="678"/>
      <c r="G225" s="678"/>
      <c r="H225" s="679">
        <v>1</v>
      </c>
      <c r="I225" s="680"/>
      <c r="J225" s="681"/>
      <c r="K225" s="682"/>
      <c r="L225" s="682"/>
      <c r="M225" s="682"/>
      <c r="N225" s="682"/>
      <c r="O225" s="683"/>
      <c r="P225" s="312"/>
      <c r="Q225" s="521"/>
      <c r="R225" s="521"/>
      <c r="S225" s="521"/>
      <c r="T225" s="521"/>
      <c r="U225" s="521"/>
      <c r="V225" s="684"/>
      <c r="W225" s="684"/>
      <c r="X225" s="521"/>
      <c r="Y225" s="622"/>
      <c r="Z225" s="685" t="str">
        <f>'計算書（非表示）'!I221</f>
        <v/>
      </c>
      <c r="AA225" s="685"/>
      <c r="AB225" s="685"/>
      <c r="AC225" s="685"/>
      <c r="AD225" s="686"/>
      <c r="AF225" s="336">
        <v>216</v>
      </c>
      <c r="AG225" s="677" t="str">
        <f t="shared" si="26"/>
        <v/>
      </c>
      <c r="AH225" s="678"/>
      <c r="AI225" s="678"/>
      <c r="AJ225" s="678"/>
      <c r="AK225" s="679">
        <v>3</v>
      </c>
      <c r="AL225" s="680"/>
      <c r="AM225" s="681"/>
      <c r="AN225" s="682"/>
      <c r="AO225" s="682"/>
      <c r="AP225" s="682"/>
      <c r="AQ225" s="682"/>
      <c r="AR225" s="683"/>
      <c r="AS225" s="312"/>
      <c r="AT225" s="521"/>
      <c r="AU225" s="521"/>
      <c r="AV225" s="521"/>
      <c r="AW225" s="521"/>
      <c r="AX225" s="521"/>
      <c r="AY225" s="687"/>
      <c r="AZ225" s="687"/>
      <c r="BA225" s="521"/>
      <c r="BB225" s="622"/>
      <c r="BC225" s="685" t="str">
        <f>'計算書（非表示）'!S221</f>
        <v/>
      </c>
      <c r="BD225" s="685" t="str">
        <f t="shared" si="27"/>
        <v/>
      </c>
      <c r="BE225" s="685" t="str">
        <f t="shared" si="28"/>
        <v/>
      </c>
      <c r="BF225" s="685" t="str">
        <f t="shared" si="29"/>
        <v/>
      </c>
      <c r="BG225" s="686" t="str">
        <f t="shared" si="30"/>
        <v/>
      </c>
      <c r="CV225" s="329"/>
      <c r="CW225" s="329"/>
    </row>
    <row r="226" spans="2:101" s="124" customFormat="1" ht="23.25" customHeight="1">
      <c r="B226" s="325"/>
      <c r="C226" s="333">
        <v>217</v>
      </c>
      <c r="D226" s="677" t="str">
        <f t="shared" si="21"/>
        <v/>
      </c>
      <c r="E226" s="678"/>
      <c r="F226" s="678"/>
      <c r="G226" s="678"/>
      <c r="H226" s="679">
        <v>1</v>
      </c>
      <c r="I226" s="680"/>
      <c r="J226" s="681"/>
      <c r="K226" s="682"/>
      <c r="L226" s="682"/>
      <c r="M226" s="682"/>
      <c r="N226" s="682"/>
      <c r="O226" s="683"/>
      <c r="P226" s="312"/>
      <c r="Q226" s="521"/>
      <c r="R226" s="521"/>
      <c r="S226" s="521"/>
      <c r="T226" s="521"/>
      <c r="U226" s="521"/>
      <c r="V226" s="684"/>
      <c r="W226" s="684"/>
      <c r="X226" s="521"/>
      <c r="Y226" s="622"/>
      <c r="Z226" s="685" t="str">
        <f>'計算書（非表示）'!I222</f>
        <v/>
      </c>
      <c r="AA226" s="685"/>
      <c r="AB226" s="685"/>
      <c r="AC226" s="685"/>
      <c r="AD226" s="686"/>
      <c r="AF226" s="336">
        <v>217</v>
      </c>
      <c r="AG226" s="677" t="str">
        <f t="shared" si="26"/>
        <v/>
      </c>
      <c r="AH226" s="678"/>
      <c r="AI226" s="678"/>
      <c r="AJ226" s="678"/>
      <c r="AK226" s="679">
        <v>3</v>
      </c>
      <c r="AL226" s="680"/>
      <c r="AM226" s="681"/>
      <c r="AN226" s="682"/>
      <c r="AO226" s="682"/>
      <c r="AP226" s="682"/>
      <c r="AQ226" s="682"/>
      <c r="AR226" s="683"/>
      <c r="AS226" s="312"/>
      <c r="AT226" s="521"/>
      <c r="AU226" s="521"/>
      <c r="AV226" s="521"/>
      <c r="AW226" s="521"/>
      <c r="AX226" s="521"/>
      <c r="AY226" s="687"/>
      <c r="AZ226" s="687"/>
      <c r="BA226" s="521"/>
      <c r="BB226" s="622"/>
      <c r="BC226" s="685" t="str">
        <f>'計算書（非表示）'!S222</f>
        <v/>
      </c>
      <c r="BD226" s="685" t="str">
        <f t="shared" si="27"/>
        <v/>
      </c>
      <c r="BE226" s="685" t="str">
        <f t="shared" si="28"/>
        <v/>
      </c>
      <c r="BF226" s="685" t="str">
        <f t="shared" si="29"/>
        <v/>
      </c>
      <c r="BG226" s="686" t="str">
        <f t="shared" si="30"/>
        <v/>
      </c>
      <c r="CV226" s="329"/>
      <c r="CW226" s="329"/>
    </row>
    <row r="227" spans="2:101" s="124" customFormat="1" ht="23.25" customHeight="1">
      <c r="B227" s="325"/>
      <c r="C227" s="333">
        <v>218</v>
      </c>
      <c r="D227" s="677" t="str">
        <f t="shared" si="21"/>
        <v/>
      </c>
      <c r="E227" s="678"/>
      <c r="F227" s="678"/>
      <c r="G227" s="678"/>
      <c r="H227" s="679">
        <v>1</v>
      </c>
      <c r="I227" s="680"/>
      <c r="J227" s="681"/>
      <c r="K227" s="682"/>
      <c r="L227" s="682"/>
      <c r="M227" s="682"/>
      <c r="N227" s="682"/>
      <c r="O227" s="683"/>
      <c r="P227" s="312"/>
      <c r="Q227" s="521"/>
      <c r="R227" s="521"/>
      <c r="S227" s="521"/>
      <c r="T227" s="521"/>
      <c r="U227" s="521"/>
      <c r="V227" s="684"/>
      <c r="W227" s="684"/>
      <c r="X227" s="521"/>
      <c r="Y227" s="622"/>
      <c r="Z227" s="685" t="str">
        <f>'計算書（非表示）'!I223</f>
        <v/>
      </c>
      <c r="AA227" s="685"/>
      <c r="AB227" s="685"/>
      <c r="AC227" s="685"/>
      <c r="AD227" s="686"/>
      <c r="AF227" s="336">
        <v>218</v>
      </c>
      <c r="AG227" s="677" t="str">
        <f t="shared" si="26"/>
        <v/>
      </c>
      <c r="AH227" s="678"/>
      <c r="AI227" s="678"/>
      <c r="AJ227" s="678"/>
      <c r="AK227" s="679">
        <v>3</v>
      </c>
      <c r="AL227" s="680"/>
      <c r="AM227" s="681"/>
      <c r="AN227" s="682"/>
      <c r="AO227" s="682"/>
      <c r="AP227" s="682"/>
      <c r="AQ227" s="682"/>
      <c r="AR227" s="683"/>
      <c r="AS227" s="313"/>
      <c r="AT227" s="688"/>
      <c r="AU227" s="688"/>
      <c r="AV227" s="688"/>
      <c r="AW227" s="688"/>
      <c r="AX227" s="688"/>
      <c r="AY227" s="689"/>
      <c r="AZ227" s="689"/>
      <c r="BA227" s="688"/>
      <c r="BB227" s="690"/>
      <c r="BC227" s="685" t="str">
        <f>'計算書（非表示）'!S223</f>
        <v/>
      </c>
      <c r="BD227" s="685" t="str">
        <f t="shared" si="27"/>
        <v/>
      </c>
      <c r="BE227" s="685" t="str">
        <f t="shared" si="28"/>
        <v/>
      </c>
      <c r="BF227" s="685" t="str">
        <f t="shared" si="29"/>
        <v/>
      </c>
      <c r="BG227" s="686" t="str">
        <f t="shared" si="30"/>
        <v/>
      </c>
      <c r="CV227" s="329"/>
      <c r="CW227" s="329"/>
    </row>
    <row r="228" spans="2:101" s="124" customFormat="1" ht="23.25" customHeight="1">
      <c r="B228" s="325"/>
      <c r="C228" s="333">
        <v>219</v>
      </c>
      <c r="D228" s="677" t="str">
        <f t="shared" si="21"/>
        <v/>
      </c>
      <c r="E228" s="678"/>
      <c r="F228" s="678"/>
      <c r="G228" s="678"/>
      <c r="H228" s="679">
        <v>1</v>
      </c>
      <c r="I228" s="680"/>
      <c r="J228" s="681"/>
      <c r="K228" s="682"/>
      <c r="L228" s="682"/>
      <c r="M228" s="682"/>
      <c r="N228" s="682"/>
      <c r="O228" s="683"/>
      <c r="P228" s="312"/>
      <c r="Q228" s="521"/>
      <c r="R228" s="521"/>
      <c r="S228" s="521"/>
      <c r="T228" s="521"/>
      <c r="U228" s="521"/>
      <c r="V228" s="684"/>
      <c r="W228" s="684"/>
      <c r="X228" s="521"/>
      <c r="Y228" s="622"/>
      <c r="Z228" s="685" t="str">
        <f>'計算書（非表示）'!I224</f>
        <v/>
      </c>
      <c r="AA228" s="685"/>
      <c r="AB228" s="685"/>
      <c r="AC228" s="685"/>
      <c r="AD228" s="686"/>
      <c r="AF228" s="336">
        <v>219</v>
      </c>
      <c r="AG228" s="677" t="str">
        <f t="shared" si="26"/>
        <v/>
      </c>
      <c r="AH228" s="678"/>
      <c r="AI228" s="678"/>
      <c r="AJ228" s="678"/>
      <c r="AK228" s="679">
        <v>3</v>
      </c>
      <c r="AL228" s="680"/>
      <c r="AM228" s="681"/>
      <c r="AN228" s="682"/>
      <c r="AO228" s="682"/>
      <c r="AP228" s="682"/>
      <c r="AQ228" s="682"/>
      <c r="AR228" s="683"/>
      <c r="AS228" s="312"/>
      <c r="AT228" s="521"/>
      <c r="AU228" s="521"/>
      <c r="AV228" s="521"/>
      <c r="AW228" s="521"/>
      <c r="AX228" s="521"/>
      <c r="AY228" s="687"/>
      <c r="AZ228" s="687"/>
      <c r="BA228" s="521"/>
      <c r="BB228" s="622"/>
      <c r="BC228" s="685" t="str">
        <f>'計算書（非表示）'!S224</f>
        <v/>
      </c>
      <c r="BD228" s="685" t="str">
        <f t="shared" si="27"/>
        <v/>
      </c>
      <c r="BE228" s="685" t="str">
        <f t="shared" si="28"/>
        <v/>
      </c>
      <c r="BF228" s="685" t="str">
        <f t="shared" si="29"/>
        <v/>
      </c>
      <c r="BG228" s="686" t="str">
        <f t="shared" si="30"/>
        <v/>
      </c>
      <c r="CV228" s="329"/>
      <c r="CW228" s="329"/>
    </row>
    <row r="229" spans="2:101" s="124" customFormat="1" ht="23.25" customHeight="1">
      <c r="B229" s="325"/>
      <c r="C229" s="333">
        <v>220</v>
      </c>
      <c r="D229" s="677" t="str">
        <f t="shared" si="21"/>
        <v/>
      </c>
      <c r="E229" s="678"/>
      <c r="F229" s="678"/>
      <c r="G229" s="678"/>
      <c r="H229" s="679">
        <v>1</v>
      </c>
      <c r="I229" s="680"/>
      <c r="J229" s="681"/>
      <c r="K229" s="682"/>
      <c r="L229" s="682"/>
      <c r="M229" s="682"/>
      <c r="N229" s="682"/>
      <c r="O229" s="683"/>
      <c r="P229" s="312"/>
      <c r="Q229" s="521"/>
      <c r="R229" s="521"/>
      <c r="S229" s="521"/>
      <c r="T229" s="521"/>
      <c r="U229" s="521"/>
      <c r="V229" s="684"/>
      <c r="W229" s="684"/>
      <c r="X229" s="521"/>
      <c r="Y229" s="622"/>
      <c r="Z229" s="685" t="str">
        <f>'計算書（非表示）'!I225</f>
        <v/>
      </c>
      <c r="AA229" s="685"/>
      <c r="AB229" s="685"/>
      <c r="AC229" s="685"/>
      <c r="AD229" s="686"/>
      <c r="AF229" s="336">
        <v>220</v>
      </c>
      <c r="AG229" s="677" t="str">
        <f t="shared" si="26"/>
        <v/>
      </c>
      <c r="AH229" s="678"/>
      <c r="AI229" s="678"/>
      <c r="AJ229" s="678"/>
      <c r="AK229" s="679">
        <v>3</v>
      </c>
      <c r="AL229" s="680"/>
      <c r="AM229" s="681"/>
      <c r="AN229" s="682"/>
      <c r="AO229" s="682"/>
      <c r="AP229" s="682"/>
      <c r="AQ229" s="682"/>
      <c r="AR229" s="683"/>
      <c r="AS229" s="312"/>
      <c r="AT229" s="521"/>
      <c r="AU229" s="521"/>
      <c r="AV229" s="521"/>
      <c r="AW229" s="521"/>
      <c r="AX229" s="521"/>
      <c r="AY229" s="687"/>
      <c r="AZ229" s="687"/>
      <c r="BA229" s="521"/>
      <c r="BB229" s="622"/>
      <c r="BC229" s="685" t="str">
        <f>'計算書（非表示）'!S225</f>
        <v/>
      </c>
      <c r="BD229" s="685" t="str">
        <f t="shared" si="27"/>
        <v/>
      </c>
      <c r="BE229" s="685" t="str">
        <f t="shared" si="28"/>
        <v/>
      </c>
      <c r="BF229" s="685" t="str">
        <f t="shared" si="29"/>
        <v/>
      </c>
      <c r="BG229" s="686" t="str">
        <f t="shared" si="30"/>
        <v/>
      </c>
      <c r="CV229" s="329"/>
      <c r="CW229" s="329"/>
    </row>
    <row r="230" spans="2:101" s="124" customFormat="1" ht="23.25" customHeight="1">
      <c r="B230" s="325"/>
      <c r="C230" s="333">
        <v>221</v>
      </c>
      <c r="D230" s="677" t="str">
        <f t="shared" si="21"/>
        <v/>
      </c>
      <c r="E230" s="678"/>
      <c r="F230" s="678"/>
      <c r="G230" s="678"/>
      <c r="H230" s="679">
        <v>1</v>
      </c>
      <c r="I230" s="680"/>
      <c r="J230" s="681"/>
      <c r="K230" s="682"/>
      <c r="L230" s="682"/>
      <c r="M230" s="682"/>
      <c r="N230" s="682"/>
      <c r="O230" s="683"/>
      <c r="P230" s="312"/>
      <c r="Q230" s="521"/>
      <c r="R230" s="521"/>
      <c r="S230" s="521"/>
      <c r="T230" s="521"/>
      <c r="U230" s="521"/>
      <c r="V230" s="684"/>
      <c r="W230" s="684"/>
      <c r="X230" s="521"/>
      <c r="Y230" s="622"/>
      <c r="Z230" s="685" t="str">
        <f>'計算書（非表示）'!I226</f>
        <v/>
      </c>
      <c r="AA230" s="685"/>
      <c r="AB230" s="685"/>
      <c r="AC230" s="685"/>
      <c r="AD230" s="686"/>
      <c r="AF230" s="336">
        <v>221</v>
      </c>
      <c r="AG230" s="677" t="str">
        <f t="shared" si="26"/>
        <v/>
      </c>
      <c r="AH230" s="678"/>
      <c r="AI230" s="678"/>
      <c r="AJ230" s="678"/>
      <c r="AK230" s="679">
        <v>3</v>
      </c>
      <c r="AL230" s="680"/>
      <c r="AM230" s="681"/>
      <c r="AN230" s="682"/>
      <c r="AO230" s="682"/>
      <c r="AP230" s="682"/>
      <c r="AQ230" s="682"/>
      <c r="AR230" s="683"/>
      <c r="AS230" s="312"/>
      <c r="AT230" s="521"/>
      <c r="AU230" s="521"/>
      <c r="AV230" s="521"/>
      <c r="AW230" s="521"/>
      <c r="AX230" s="521"/>
      <c r="AY230" s="687"/>
      <c r="AZ230" s="687"/>
      <c r="BA230" s="521"/>
      <c r="BB230" s="622"/>
      <c r="BC230" s="685" t="str">
        <f>'計算書（非表示）'!S226</f>
        <v/>
      </c>
      <c r="BD230" s="685" t="str">
        <f t="shared" si="27"/>
        <v/>
      </c>
      <c r="BE230" s="685" t="str">
        <f t="shared" si="28"/>
        <v/>
      </c>
      <c r="BF230" s="685" t="str">
        <f t="shared" si="29"/>
        <v/>
      </c>
      <c r="BG230" s="686" t="str">
        <f t="shared" si="30"/>
        <v/>
      </c>
      <c r="CV230" s="329"/>
      <c r="CW230" s="329"/>
    </row>
    <row r="231" spans="2:101" s="124" customFormat="1" ht="23.25" customHeight="1">
      <c r="B231" s="325"/>
      <c r="C231" s="333">
        <v>222</v>
      </c>
      <c r="D231" s="677" t="str">
        <f t="shared" si="21"/>
        <v/>
      </c>
      <c r="E231" s="678"/>
      <c r="F231" s="678"/>
      <c r="G231" s="678"/>
      <c r="H231" s="679">
        <v>1</v>
      </c>
      <c r="I231" s="680"/>
      <c r="J231" s="681"/>
      <c r="K231" s="682"/>
      <c r="L231" s="682"/>
      <c r="M231" s="682"/>
      <c r="N231" s="682"/>
      <c r="O231" s="683"/>
      <c r="P231" s="312"/>
      <c r="Q231" s="521"/>
      <c r="R231" s="521"/>
      <c r="S231" s="521"/>
      <c r="T231" s="521"/>
      <c r="U231" s="521"/>
      <c r="V231" s="684"/>
      <c r="W231" s="684"/>
      <c r="X231" s="521"/>
      <c r="Y231" s="622"/>
      <c r="Z231" s="685" t="str">
        <f>'計算書（非表示）'!I227</f>
        <v/>
      </c>
      <c r="AA231" s="685"/>
      <c r="AB231" s="685"/>
      <c r="AC231" s="685"/>
      <c r="AD231" s="686"/>
      <c r="AF231" s="336">
        <v>222</v>
      </c>
      <c r="AG231" s="677" t="str">
        <f t="shared" si="26"/>
        <v/>
      </c>
      <c r="AH231" s="678"/>
      <c r="AI231" s="678"/>
      <c r="AJ231" s="678"/>
      <c r="AK231" s="679">
        <v>3</v>
      </c>
      <c r="AL231" s="680"/>
      <c r="AM231" s="681"/>
      <c r="AN231" s="682"/>
      <c r="AO231" s="682"/>
      <c r="AP231" s="682"/>
      <c r="AQ231" s="682"/>
      <c r="AR231" s="683"/>
      <c r="AS231" s="312"/>
      <c r="AT231" s="521"/>
      <c r="AU231" s="521"/>
      <c r="AV231" s="521"/>
      <c r="AW231" s="521"/>
      <c r="AX231" s="521"/>
      <c r="AY231" s="687"/>
      <c r="AZ231" s="687"/>
      <c r="BA231" s="521"/>
      <c r="BB231" s="622"/>
      <c r="BC231" s="685" t="str">
        <f>'計算書（非表示）'!S227</f>
        <v/>
      </c>
      <c r="BD231" s="685" t="str">
        <f t="shared" si="27"/>
        <v/>
      </c>
      <c r="BE231" s="685" t="str">
        <f t="shared" si="28"/>
        <v/>
      </c>
      <c r="BF231" s="685" t="str">
        <f t="shared" si="29"/>
        <v/>
      </c>
      <c r="BG231" s="686" t="str">
        <f t="shared" si="30"/>
        <v/>
      </c>
      <c r="CV231" s="329"/>
      <c r="CW231" s="329"/>
    </row>
    <row r="232" spans="2:101" s="124" customFormat="1" ht="23.25" customHeight="1">
      <c r="B232" s="325"/>
      <c r="C232" s="333">
        <v>223</v>
      </c>
      <c r="D232" s="677" t="str">
        <f t="shared" si="21"/>
        <v/>
      </c>
      <c r="E232" s="678"/>
      <c r="F232" s="678"/>
      <c r="G232" s="678"/>
      <c r="H232" s="679">
        <v>1</v>
      </c>
      <c r="I232" s="680"/>
      <c r="J232" s="681"/>
      <c r="K232" s="682"/>
      <c r="L232" s="682"/>
      <c r="M232" s="682"/>
      <c r="N232" s="682"/>
      <c r="O232" s="683"/>
      <c r="P232" s="312"/>
      <c r="Q232" s="521"/>
      <c r="R232" s="521"/>
      <c r="S232" s="521"/>
      <c r="T232" s="521"/>
      <c r="U232" s="521"/>
      <c r="V232" s="684"/>
      <c r="W232" s="684"/>
      <c r="X232" s="521"/>
      <c r="Y232" s="622"/>
      <c r="Z232" s="685" t="str">
        <f>'計算書（非表示）'!I228</f>
        <v/>
      </c>
      <c r="AA232" s="685"/>
      <c r="AB232" s="685"/>
      <c r="AC232" s="685"/>
      <c r="AD232" s="686"/>
      <c r="AF232" s="336">
        <v>223</v>
      </c>
      <c r="AG232" s="677" t="str">
        <f t="shared" si="26"/>
        <v/>
      </c>
      <c r="AH232" s="678"/>
      <c r="AI232" s="678"/>
      <c r="AJ232" s="678"/>
      <c r="AK232" s="679">
        <v>3</v>
      </c>
      <c r="AL232" s="680"/>
      <c r="AM232" s="681"/>
      <c r="AN232" s="682"/>
      <c r="AO232" s="682"/>
      <c r="AP232" s="682"/>
      <c r="AQ232" s="682"/>
      <c r="AR232" s="683"/>
      <c r="AS232" s="312"/>
      <c r="AT232" s="521"/>
      <c r="AU232" s="521"/>
      <c r="AV232" s="521"/>
      <c r="AW232" s="521"/>
      <c r="AX232" s="521"/>
      <c r="AY232" s="687"/>
      <c r="AZ232" s="687"/>
      <c r="BA232" s="521"/>
      <c r="BB232" s="622"/>
      <c r="BC232" s="685" t="str">
        <f>'計算書（非表示）'!S228</f>
        <v/>
      </c>
      <c r="BD232" s="685" t="str">
        <f t="shared" si="27"/>
        <v/>
      </c>
      <c r="BE232" s="685" t="str">
        <f t="shared" si="28"/>
        <v/>
      </c>
      <c r="BF232" s="685" t="str">
        <f t="shared" si="29"/>
        <v/>
      </c>
      <c r="BG232" s="686" t="str">
        <f t="shared" si="30"/>
        <v/>
      </c>
      <c r="CV232" s="329"/>
      <c r="CW232" s="329"/>
    </row>
    <row r="233" spans="2:101" s="124" customFormat="1" ht="23.25" customHeight="1">
      <c r="B233" s="325"/>
      <c r="C233" s="333">
        <v>224</v>
      </c>
      <c r="D233" s="677" t="str">
        <f t="shared" si="21"/>
        <v/>
      </c>
      <c r="E233" s="678"/>
      <c r="F233" s="678"/>
      <c r="G233" s="678"/>
      <c r="H233" s="679">
        <v>1</v>
      </c>
      <c r="I233" s="680"/>
      <c r="J233" s="681"/>
      <c r="K233" s="682"/>
      <c r="L233" s="682"/>
      <c r="M233" s="682"/>
      <c r="N233" s="682"/>
      <c r="O233" s="683"/>
      <c r="P233" s="312"/>
      <c r="Q233" s="521"/>
      <c r="R233" s="521"/>
      <c r="S233" s="521"/>
      <c r="T233" s="521"/>
      <c r="U233" s="521"/>
      <c r="V233" s="684"/>
      <c r="W233" s="684"/>
      <c r="X233" s="521"/>
      <c r="Y233" s="622"/>
      <c r="Z233" s="685" t="str">
        <f>'計算書（非表示）'!I229</f>
        <v/>
      </c>
      <c r="AA233" s="685"/>
      <c r="AB233" s="685"/>
      <c r="AC233" s="685"/>
      <c r="AD233" s="686"/>
      <c r="AF233" s="336">
        <v>224</v>
      </c>
      <c r="AG233" s="677" t="str">
        <f t="shared" si="26"/>
        <v/>
      </c>
      <c r="AH233" s="678"/>
      <c r="AI233" s="678"/>
      <c r="AJ233" s="678"/>
      <c r="AK233" s="679">
        <v>3</v>
      </c>
      <c r="AL233" s="680"/>
      <c r="AM233" s="681"/>
      <c r="AN233" s="682"/>
      <c r="AO233" s="682"/>
      <c r="AP233" s="682"/>
      <c r="AQ233" s="682"/>
      <c r="AR233" s="683"/>
      <c r="AS233" s="312"/>
      <c r="AT233" s="521"/>
      <c r="AU233" s="521"/>
      <c r="AV233" s="521"/>
      <c r="AW233" s="521"/>
      <c r="AX233" s="521"/>
      <c r="AY233" s="687"/>
      <c r="AZ233" s="687"/>
      <c r="BA233" s="521"/>
      <c r="BB233" s="622"/>
      <c r="BC233" s="685" t="str">
        <f>'計算書（非表示）'!S229</f>
        <v/>
      </c>
      <c r="BD233" s="685" t="str">
        <f t="shared" si="27"/>
        <v/>
      </c>
      <c r="BE233" s="685" t="str">
        <f t="shared" si="28"/>
        <v/>
      </c>
      <c r="BF233" s="685" t="str">
        <f t="shared" si="29"/>
        <v/>
      </c>
      <c r="BG233" s="686" t="str">
        <f t="shared" si="30"/>
        <v/>
      </c>
      <c r="CV233" s="329"/>
      <c r="CW233" s="329"/>
    </row>
    <row r="234" spans="2:101" s="124" customFormat="1" ht="23.25" customHeight="1">
      <c r="B234" s="325"/>
      <c r="C234" s="333">
        <v>225</v>
      </c>
      <c r="D234" s="677" t="str">
        <f t="shared" ref="D234:D246" si="31">IF(J234="","",INDEX($CW$2:$CW$13,MATCH(J234,$CV$2:$CV$13,)))</f>
        <v/>
      </c>
      <c r="E234" s="678"/>
      <c r="F234" s="678"/>
      <c r="G234" s="678"/>
      <c r="H234" s="679">
        <v>1</v>
      </c>
      <c r="I234" s="680"/>
      <c r="J234" s="681"/>
      <c r="K234" s="682"/>
      <c r="L234" s="682"/>
      <c r="M234" s="682"/>
      <c r="N234" s="682"/>
      <c r="O234" s="683"/>
      <c r="P234" s="312"/>
      <c r="Q234" s="521"/>
      <c r="R234" s="521"/>
      <c r="S234" s="521"/>
      <c r="T234" s="521"/>
      <c r="U234" s="521"/>
      <c r="V234" s="684"/>
      <c r="W234" s="684"/>
      <c r="X234" s="521"/>
      <c r="Y234" s="622"/>
      <c r="Z234" s="685" t="str">
        <f>'計算書（非表示）'!I230</f>
        <v/>
      </c>
      <c r="AA234" s="685"/>
      <c r="AB234" s="685"/>
      <c r="AC234" s="685"/>
      <c r="AD234" s="686"/>
      <c r="AF234" s="336">
        <v>225</v>
      </c>
      <c r="AG234" s="677" t="str">
        <f t="shared" ref="AG234:AG246" si="32">IF(AM234="","",INDEX($CW$14:$CW$26,MATCH(AM234,$CV$14:$CV$26,)))</f>
        <v/>
      </c>
      <c r="AH234" s="678"/>
      <c r="AI234" s="678"/>
      <c r="AJ234" s="678"/>
      <c r="AK234" s="679">
        <v>3</v>
      </c>
      <c r="AL234" s="680"/>
      <c r="AM234" s="681"/>
      <c r="AN234" s="682"/>
      <c r="AO234" s="682"/>
      <c r="AP234" s="682"/>
      <c r="AQ234" s="682"/>
      <c r="AR234" s="683"/>
      <c r="AS234" s="312"/>
      <c r="AT234" s="521"/>
      <c r="AU234" s="521"/>
      <c r="AV234" s="521"/>
      <c r="AW234" s="521"/>
      <c r="AX234" s="521"/>
      <c r="AY234" s="687"/>
      <c r="AZ234" s="687"/>
      <c r="BA234" s="521"/>
      <c r="BB234" s="622"/>
      <c r="BC234" s="685" t="str">
        <f>'計算書（非表示）'!S230</f>
        <v/>
      </c>
      <c r="BD234" s="685" t="str">
        <f t="shared" si="27"/>
        <v/>
      </c>
      <c r="BE234" s="685" t="str">
        <f t="shared" si="28"/>
        <v/>
      </c>
      <c r="BF234" s="685" t="str">
        <f t="shared" si="29"/>
        <v/>
      </c>
      <c r="BG234" s="686" t="str">
        <f t="shared" si="30"/>
        <v/>
      </c>
      <c r="CV234" s="329"/>
      <c r="CW234" s="329"/>
    </row>
    <row r="235" spans="2:101" s="124" customFormat="1" ht="23.25" customHeight="1">
      <c r="B235" s="325"/>
      <c r="C235" s="333">
        <v>226</v>
      </c>
      <c r="D235" s="677" t="str">
        <f t="shared" si="31"/>
        <v/>
      </c>
      <c r="E235" s="678"/>
      <c r="F235" s="678"/>
      <c r="G235" s="678"/>
      <c r="H235" s="679">
        <v>1</v>
      </c>
      <c r="I235" s="680"/>
      <c r="J235" s="681"/>
      <c r="K235" s="682"/>
      <c r="L235" s="682"/>
      <c r="M235" s="682"/>
      <c r="N235" s="682"/>
      <c r="O235" s="683"/>
      <c r="P235" s="312"/>
      <c r="Q235" s="521"/>
      <c r="R235" s="521"/>
      <c r="S235" s="521"/>
      <c r="T235" s="521"/>
      <c r="U235" s="521"/>
      <c r="V235" s="684"/>
      <c r="W235" s="684"/>
      <c r="X235" s="521"/>
      <c r="Y235" s="622"/>
      <c r="Z235" s="685" t="str">
        <f>'計算書（非表示）'!I231</f>
        <v/>
      </c>
      <c r="AA235" s="685"/>
      <c r="AB235" s="685"/>
      <c r="AC235" s="685"/>
      <c r="AD235" s="686"/>
      <c r="AF235" s="336">
        <v>226</v>
      </c>
      <c r="AG235" s="677" t="str">
        <f t="shared" si="32"/>
        <v/>
      </c>
      <c r="AH235" s="678"/>
      <c r="AI235" s="678"/>
      <c r="AJ235" s="678"/>
      <c r="AK235" s="679">
        <v>3</v>
      </c>
      <c r="AL235" s="680"/>
      <c r="AM235" s="681"/>
      <c r="AN235" s="682"/>
      <c r="AO235" s="682"/>
      <c r="AP235" s="682"/>
      <c r="AQ235" s="682"/>
      <c r="AR235" s="683"/>
      <c r="AS235" s="312"/>
      <c r="AT235" s="521"/>
      <c r="AU235" s="521"/>
      <c r="AV235" s="521"/>
      <c r="AW235" s="521"/>
      <c r="AX235" s="521"/>
      <c r="AY235" s="687"/>
      <c r="AZ235" s="687"/>
      <c r="BA235" s="521"/>
      <c r="BB235" s="622"/>
      <c r="BC235" s="685" t="str">
        <f>'計算書（非表示）'!S231</f>
        <v/>
      </c>
      <c r="BD235" s="685" t="str">
        <f t="shared" si="27"/>
        <v/>
      </c>
      <c r="BE235" s="685" t="str">
        <f t="shared" si="28"/>
        <v/>
      </c>
      <c r="BF235" s="685" t="str">
        <f t="shared" si="29"/>
        <v/>
      </c>
      <c r="BG235" s="686" t="str">
        <f t="shared" si="30"/>
        <v/>
      </c>
      <c r="CV235" s="329"/>
      <c r="CW235" s="329"/>
    </row>
    <row r="236" spans="2:101" s="124" customFormat="1" ht="23.25" customHeight="1">
      <c r="B236" s="325"/>
      <c r="C236" s="333">
        <v>227</v>
      </c>
      <c r="D236" s="677" t="str">
        <f t="shared" si="31"/>
        <v/>
      </c>
      <c r="E236" s="678"/>
      <c r="F236" s="678"/>
      <c r="G236" s="678"/>
      <c r="H236" s="679">
        <v>1</v>
      </c>
      <c r="I236" s="680"/>
      <c r="J236" s="681"/>
      <c r="K236" s="682"/>
      <c r="L236" s="682"/>
      <c r="M236" s="682"/>
      <c r="N236" s="682"/>
      <c r="O236" s="683"/>
      <c r="P236" s="312"/>
      <c r="Q236" s="521"/>
      <c r="R236" s="521"/>
      <c r="S236" s="521"/>
      <c r="T236" s="521"/>
      <c r="U236" s="521"/>
      <c r="V236" s="684"/>
      <c r="W236" s="684"/>
      <c r="X236" s="521"/>
      <c r="Y236" s="622"/>
      <c r="Z236" s="685" t="str">
        <f>'計算書（非表示）'!I232</f>
        <v/>
      </c>
      <c r="AA236" s="685"/>
      <c r="AB236" s="685"/>
      <c r="AC236" s="685"/>
      <c r="AD236" s="686"/>
      <c r="AF236" s="336">
        <v>227</v>
      </c>
      <c r="AG236" s="677" t="str">
        <f t="shared" si="32"/>
        <v/>
      </c>
      <c r="AH236" s="678"/>
      <c r="AI236" s="678"/>
      <c r="AJ236" s="678"/>
      <c r="AK236" s="679">
        <v>3</v>
      </c>
      <c r="AL236" s="680"/>
      <c r="AM236" s="681"/>
      <c r="AN236" s="682"/>
      <c r="AO236" s="682"/>
      <c r="AP236" s="682"/>
      <c r="AQ236" s="682"/>
      <c r="AR236" s="683"/>
      <c r="AS236" s="312"/>
      <c r="AT236" s="521"/>
      <c r="AU236" s="521"/>
      <c r="AV236" s="521"/>
      <c r="AW236" s="521"/>
      <c r="AX236" s="521"/>
      <c r="AY236" s="687"/>
      <c r="AZ236" s="687"/>
      <c r="BA236" s="521"/>
      <c r="BB236" s="622"/>
      <c r="BC236" s="685" t="str">
        <f>'計算書（非表示）'!S232</f>
        <v/>
      </c>
      <c r="BD236" s="685" t="str">
        <f t="shared" si="27"/>
        <v/>
      </c>
      <c r="BE236" s="685" t="str">
        <f t="shared" si="28"/>
        <v/>
      </c>
      <c r="BF236" s="685" t="str">
        <f t="shared" si="29"/>
        <v/>
      </c>
      <c r="BG236" s="686" t="str">
        <f t="shared" si="30"/>
        <v/>
      </c>
      <c r="CV236" s="329"/>
      <c r="CW236" s="329"/>
    </row>
    <row r="237" spans="2:101" s="124" customFormat="1" ht="23.25" customHeight="1">
      <c r="B237" s="325"/>
      <c r="C237" s="333">
        <v>228</v>
      </c>
      <c r="D237" s="677" t="str">
        <f t="shared" si="31"/>
        <v/>
      </c>
      <c r="E237" s="678"/>
      <c r="F237" s="678"/>
      <c r="G237" s="678"/>
      <c r="H237" s="679">
        <v>1</v>
      </c>
      <c r="I237" s="680"/>
      <c r="J237" s="681"/>
      <c r="K237" s="682"/>
      <c r="L237" s="682"/>
      <c r="M237" s="682"/>
      <c r="N237" s="682"/>
      <c r="O237" s="683"/>
      <c r="P237" s="312"/>
      <c r="Q237" s="521"/>
      <c r="R237" s="521"/>
      <c r="S237" s="521"/>
      <c r="T237" s="521"/>
      <c r="U237" s="521"/>
      <c r="V237" s="684"/>
      <c r="W237" s="684"/>
      <c r="X237" s="521"/>
      <c r="Y237" s="622"/>
      <c r="Z237" s="685" t="str">
        <f>'計算書（非表示）'!I233</f>
        <v/>
      </c>
      <c r="AA237" s="685"/>
      <c r="AB237" s="685"/>
      <c r="AC237" s="685"/>
      <c r="AD237" s="686"/>
      <c r="AF237" s="336">
        <v>228</v>
      </c>
      <c r="AG237" s="677" t="str">
        <f t="shared" si="32"/>
        <v/>
      </c>
      <c r="AH237" s="678"/>
      <c r="AI237" s="678"/>
      <c r="AJ237" s="678"/>
      <c r="AK237" s="679">
        <v>3</v>
      </c>
      <c r="AL237" s="680"/>
      <c r="AM237" s="681"/>
      <c r="AN237" s="682"/>
      <c r="AO237" s="682"/>
      <c r="AP237" s="682"/>
      <c r="AQ237" s="682"/>
      <c r="AR237" s="683"/>
      <c r="AS237" s="312"/>
      <c r="AT237" s="521"/>
      <c r="AU237" s="521"/>
      <c r="AV237" s="521"/>
      <c r="AW237" s="521"/>
      <c r="AX237" s="521"/>
      <c r="AY237" s="687"/>
      <c r="AZ237" s="687"/>
      <c r="BA237" s="521"/>
      <c r="BB237" s="622"/>
      <c r="BC237" s="685" t="str">
        <f>'計算書（非表示）'!S233</f>
        <v/>
      </c>
      <c r="BD237" s="685" t="str">
        <f t="shared" si="27"/>
        <v/>
      </c>
      <c r="BE237" s="685" t="str">
        <f t="shared" si="28"/>
        <v/>
      </c>
      <c r="BF237" s="685" t="str">
        <f t="shared" si="29"/>
        <v/>
      </c>
      <c r="BG237" s="686" t="str">
        <f t="shared" si="30"/>
        <v/>
      </c>
      <c r="CV237" s="329"/>
      <c r="CW237" s="329"/>
    </row>
    <row r="238" spans="2:101" s="124" customFormat="1" ht="23.25" customHeight="1">
      <c r="B238" s="325"/>
      <c r="C238" s="333">
        <v>229</v>
      </c>
      <c r="D238" s="677" t="str">
        <f t="shared" si="31"/>
        <v/>
      </c>
      <c r="E238" s="678"/>
      <c r="F238" s="678"/>
      <c r="G238" s="678"/>
      <c r="H238" s="679">
        <v>1</v>
      </c>
      <c r="I238" s="680"/>
      <c r="J238" s="681"/>
      <c r="K238" s="682"/>
      <c r="L238" s="682"/>
      <c r="M238" s="682"/>
      <c r="N238" s="682"/>
      <c r="O238" s="683"/>
      <c r="P238" s="312"/>
      <c r="Q238" s="521"/>
      <c r="R238" s="521"/>
      <c r="S238" s="521"/>
      <c r="T238" s="521"/>
      <c r="U238" s="521"/>
      <c r="V238" s="684"/>
      <c r="W238" s="684"/>
      <c r="X238" s="521"/>
      <c r="Y238" s="622"/>
      <c r="Z238" s="685" t="str">
        <f>'計算書（非表示）'!I234</f>
        <v/>
      </c>
      <c r="AA238" s="685"/>
      <c r="AB238" s="685"/>
      <c r="AC238" s="685"/>
      <c r="AD238" s="686"/>
      <c r="AF238" s="336">
        <v>229</v>
      </c>
      <c r="AG238" s="677" t="str">
        <f t="shared" si="32"/>
        <v/>
      </c>
      <c r="AH238" s="678"/>
      <c r="AI238" s="678"/>
      <c r="AJ238" s="678"/>
      <c r="AK238" s="679">
        <v>3</v>
      </c>
      <c r="AL238" s="680"/>
      <c r="AM238" s="681"/>
      <c r="AN238" s="682"/>
      <c r="AO238" s="682"/>
      <c r="AP238" s="682"/>
      <c r="AQ238" s="682"/>
      <c r="AR238" s="683"/>
      <c r="AS238" s="312"/>
      <c r="AT238" s="521"/>
      <c r="AU238" s="521"/>
      <c r="AV238" s="521"/>
      <c r="AW238" s="521"/>
      <c r="AX238" s="521"/>
      <c r="AY238" s="687"/>
      <c r="AZ238" s="687"/>
      <c r="BA238" s="521"/>
      <c r="BB238" s="622"/>
      <c r="BC238" s="685" t="str">
        <f>'計算書（非表示）'!S234</f>
        <v/>
      </c>
      <c r="BD238" s="685" t="str">
        <f t="shared" si="27"/>
        <v/>
      </c>
      <c r="BE238" s="685" t="str">
        <f t="shared" si="28"/>
        <v/>
      </c>
      <c r="BF238" s="685" t="str">
        <f t="shared" si="29"/>
        <v/>
      </c>
      <c r="BG238" s="686" t="str">
        <f t="shared" si="30"/>
        <v/>
      </c>
      <c r="CV238" s="329"/>
      <c r="CW238" s="329"/>
    </row>
    <row r="239" spans="2:101" s="124" customFormat="1" ht="23.25" customHeight="1">
      <c r="B239" s="325"/>
      <c r="C239" s="333">
        <v>230</v>
      </c>
      <c r="D239" s="677" t="str">
        <f t="shared" si="31"/>
        <v/>
      </c>
      <c r="E239" s="678"/>
      <c r="F239" s="678"/>
      <c r="G239" s="678"/>
      <c r="H239" s="679">
        <v>1</v>
      </c>
      <c r="I239" s="680"/>
      <c r="J239" s="681"/>
      <c r="K239" s="682"/>
      <c r="L239" s="682"/>
      <c r="M239" s="682"/>
      <c r="N239" s="682"/>
      <c r="O239" s="683"/>
      <c r="P239" s="312"/>
      <c r="Q239" s="521"/>
      <c r="R239" s="521"/>
      <c r="S239" s="521"/>
      <c r="T239" s="521"/>
      <c r="U239" s="521"/>
      <c r="V239" s="684"/>
      <c r="W239" s="684"/>
      <c r="X239" s="521"/>
      <c r="Y239" s="622"/>
      <c r="Z239" s="685" t="str">
        <f>'計算書（非表示）'!I235</f>
        <v/>
      </c>
      <c r="AA239" s="685"/>
      <c r="AB239" s="685"/>
      <c r="AC239" s="685"/>
      <c r="AD239" s="686"/>
      <c r="AF239" s="336">
        <v>230</v>
      </c>
      <c r="AG239" s="677" t="str">
        <f t="shared" si="32"/>
        <v/>
      </c>
      <c r="AH239" s="678"/>
      <c r="AI239" s="678"/>
      <c r="AJ239" s="678"/>
      <c r="AK239" s="679">
        <v>3</v>
      </c>
      <c r="AL239" s="680"/>
      <c r="AM239" s="681"/>
      <c r="AN239" s="682"/>
      <c r="AO239" s="682"/>
      <c r="AP239" s="682"/>
      <c r="AQ239" s="682"/>
      <c r="AR239" s="683"/>
      <c r="AS239" s="312"/>
      <c r="AT239" s="521"/>
      <c r="AU239" s="521"/>
      <c r="AV239" s="521"/>
      <c r="AW239" s="521"/>
      <c r="AX239" s="521"/>
      <c r="AY239" s="687"/>
      <c r="AZ239" s="687"/>
      <c r="BA239" s="521"/>
      <c r="BB239" s="622"/>
      <c r="BC239" s="685" t="str">
        <f>'計算書（非表示）'!S235</f>
        <v/>
      </c>
      <c r="BD239" s="685" t="str">
        <f t="shared" si="27"/>
        <v/>
      </c>
      <c r="BE239" s="685" t="str">
        <f t="shared" si="28"/>
        <v/>
      </c>
      <c r="BF239" s="685" t="str">
        <f t="shared" si="29"/>
        <v/>
      </c>
      <c r="BG239" s="686" t="str">
        <f t="shared" si="30"/>
        <v/>
      </c>
      <c r="CV239" s="329"/>
      <c r="CW239" s="329"/>
    </row>
    <row r="240" spans="2:101" s="124" customFormat="1" ht="23.25" customHeight="1">
      <c r="B240" s="325"/>
      <c r="C240" s="333">
        <v>231</v>
      </c>
      <c r="D240" s="677" t="str">
        <f t="shared" si="31"/>
        <v/>
      </c>
      <c r="E240" s="678"/>
      <c r="F240" s="678"/>
      <c r="G240" s="678"/>
      <c r="H240" s="679">
        <v>1</v>
      </c>
      <c r="I240" s="680"/>
      <c r="J240" s="681"/>
      <c r="K240" s="682"/>
      <c r="L240" s="682"/>
      <c r="M240" s="682"/>
      <c r="N240" s="682"/>
      <c r="O240" s="683"/>
      <c r="P240" s="312"/>
      <c r="Q240" s="521"/>
      <c r="R240" s="521"/>
      <c r="S240" s="521"/>
      <c r="T240" s="521"/>
      <c r="U240" s="521"/>
      <c r="V240" s="684"/>
      <c r="W240" s="684"/>
      <c r="X240" s="521"/>
      <c r="Y240" s="622"/>
      <c r="Z240" s="685" t="str">
        <f>'計算書（非表示）'!I236</f>
        <v/>
      </c>
      <c r="AA240" s="685"/>
      <c r="AB240" s="685"/>
      <c r="AC240" s="685"/>
      <c r="AD240" s="686"/>
      <c r="AF240" s="336">
        <v>231</v>
      </c>
      <c r="AG240" s="677" t="str">
        <f t="shared" si="32"/>
        <v/>
      </c>
      <c r="AH240" s="678"/>
      <c r="AI240" s="678"/>
      <c r="AJ240" s="678"/>
      <c r="AK240" s="679">
        <v>3</v>
      </c>
      <c r="AL240" s="680"/>
      <c r="AM240" s="681"/>
      <c r="AN240" s="682"/>
      <c r="AO240" s="682"/>
      <c r="AP240" s="682"/>
      <c r="AQ240" s="682"/>
      <c r="AR240" s="683"/>
      <c r="AS240" s="312"/>
      <c r="AT240" s="521"/>
      <c r="AU240" s="521"/>
      <c r="AV240" s="521"/>
      <c r="AW240" s="521"/>
      <c r="AX240" s="521"/>
      <c r="AY240" s="687"/>
      <c r="AZ240" s="687"/>
      <c r="BA240" s="521"/>
      <c r="BB240" s="622"/>
      <c r="BC240" s="685" t="str">
        <f>'計算書（非表示）'!S236</f>
        <v/>
      </c>
      <c r="BD240" s="685" t="str">
        <f t="shared" si="27"/>
        <v/>
      </c>
      <c r="BE240" s="685" t="str">
        <f t="shared" si="28"/>
        <v/>
      </c>
      <c r="BF240" s="685" t="str">
        <f t="shared" si="29"/>
        <v/>
      </c>
      <c r="BG240" s="686" t="str">
        <f t="shared" si="30"/>
        <v/>
      </c>
      <c r="CV240" s="329"/>
      <c r="CW240" s="329"/>
    </row>
    <row r="241" spans="2:101" s="124" customFormat="1" ht="23.25" customHeight="1">
      <c r="B241" s="325"/>
      <c r="C241" s="333">
        <v>232</v>
      </c>
      <c r="D241" s="677" t="str">
        <f t="shared" si="31"/>
        <v/>
      </c>
      <c r="E241" s="678"/>
      <c r="F241" s="678"/>
      <c r="G241" s="678"/>
      <c r="H241" s="679">
        <v>1</v>
      </c>
      <c r="I241" s="680"/>
      <c r="J241" s="681"/>
      <c r="K241" s="682"/>
      <c r="L241" s="682"/>
      <c r="M241" s="682"/>
      <c r="N241" s="682"/>
      <c r="O241" s="683"/>
      <c r="P241" s="312"/>
      <c r="Q241" s="521"/>
      <c r="R241" s="521"/>
      <c r="S241" s="521"/>
      <c r="T241" s="521"/>
      <c r="U241" s="521"/>
      <c r="V241" s="684"/>
      <c r="W241" s="684"/>
      <c r="X241" s="521"/>
      <c r="Y241" s="622"/>
      <c r="Z241" s="685" t="str">
        <f>'計算書（非表示）'!I237</f>
        <v/>
      </c>
      <c r="AA241" s="685"/>
      <c r="AB241" s="685"/>
      <c r="AC241" s="685"/>
      <c r="AD241" s="686"/>
      <c r="AF241" s="336">
        <v>232</v>
      </c>
      <c r="AG241" s="677" t="str">
        <f t="shared" si="32"/>
        <v/>
      </c>
      <c r="AH241" s="678"/>
      <c r="AI241" s="678"/>
      <c r="AJ241" s="678"/>
      <c r="AK241" s="679">
        <v>3</v>
      </c>
      <c r="AL241" s="680"/>
      <c r="AM241" s="681"/>
      <c r="AN241" s="682"/>
      <c r="AO241" s="682"/>
      <c r="AP241" s="682"/>
      <c r="AQ241" s="682"/>
      <c r="AR241" s="683"/>
      <c r="AS241" s="312"/>
      <c r="AT241" s="521"/>
      <c r="AU241" s="521"/>
      <c r="AV241" s="521"/>
      <c r="AW241" s="521"/>
      <c r="AX241" s="521"/>
      <c r="AY241" s="687"/>
      <c r="AZ241" s="687"/>
      <c r="BA241" s="521"/>
      <c r="BB241" s="622"/>
      <c r="BC241" s="685" t="str">
        <f>'計算書（非表示）'!S237</f>
        <v/>
      </c>
      <c r="BD241" s="685" t="str">
        <f t="shared" si="27"/>
        <v/>
      </c>
      <c r="BE241" s="685" t="str">
        <f t="shared" si="28"/>
        <v/>
      </c>
      <c r="BF241" s="685" t="str">
        <f t="shared" si="29"/>
        <v/>
      </c>
      <c r="BG241" s="686" t="str">
        <f t="shared" si="30"/>
        <v/>
      </c>
      <c r="CV241" s="329"/>
      <c r="CW241" s="329"/>
    </row>
    <row r="242" spans="2:101" s="124" customFormat="1" ht="23.25" customHeight="1">
      <c r="B242" s="325"/>
      <c r="C242" s="333">
        <v>233</v>
      </c>
      <c r="D242" s="677" t="str">
        <f t="shared" si="31"/>
        <v/>
      </c>
      <c r="E242" s="678"/>
      <c r="F242" s="678"/>
      <c r="G242" s="678"/>
      <c r="H242" s="679">
        <v>1</v>
      </c>
      <c r="I242" s="680"/>
      <c r="J242" s="681"/>
      <c r="K242" s="682"/>
      <c r="L242" s="682"/>
      <c r="M242" s="682"/>
      <c r="N242" s="682"/>
      <c r="O242" s="683"/>
      <c r="P242" s="312"/>
      <c r="Q242" s="521"/>
      <c r="R242" s="521"/>
      <c r="S242" s="521"/>
      <c r="T242" s="521"/>
      <c r="U242" s="521"/>
      <c r="V242" s="684"/>
      <c r="W242" s="684"/>
      <c r="X242" s="521"/>
      <c r="Y242" s="622"/>
      <c r="Z242" s="685" t="str">
        <f>'計算書（非表示）'!I238</f>
        <v/>
      </c>
      <c r="AA242" s="685"/>
      <c r="AB242" s="685"/>
      <c r="AC242" s="685"/>
      <c r="AD242" s="686"/>
      <c r="AF242" s="336">
        <v>233</v>
      </c>
      <c r="AG242" s="677" t="str">
        <f t="shared" si="32"/>
        <v/>
      </c>
      <c r="AH242" s="678"/>
      <c r="AI242" s="678"/>
      <c r="AJ242" s="678"/>
      <c r="AK242" s="679">
        <v>3</v>
      </c>
      <c r="AL242" s="680"/>
      <c r="AM242" s="681"/>
      <c r="AN242" s="682"/>
      <c r="AO242" s="682"/>
      <c r="AP242" s="682"/>
      <c r="AQ242" s="682"/>
      <c r="AR242" s="683"/>
      <c r="AS242" s="312"/>
      <c r="AT242" s="521"/>
      <c r="AU242" s="521"/>
      <c r="AV242" s="521"/>
      <c r="AW242" s="521"/>
      <c r="AX242" s="521"/>
      <c r="AY242" s="687"/>
      <c r="AZ242" s="687"/>
      <c r="BA242" s="521"/>
      <c r="BB242" s="622"/>
      <c r="BC242" s="685" t="str">
        <f>'計算書（非表示）'!S238</f>
        <v/>
      </c>
      <c r="BD242" s="685" t="str">
        <f t="shared" si="27"/>
        <v/>
      </c>
      <c r="BE242" s="685" t="str">
        <f t="shared" si="28"/>
        <v/>
      </c>
      <c r="BF242" s="685" t="str">
        <f t="shared" si="29"/>
        <v/>
      </c>
      <c r="BG242" s="686" t="str">
        <f t="shared" si="30"/>
        <v/>
      </c>
      <c r="CV242" s="329"/>
      <c r="CW242" s="329"/>
    </row>
    <row r="243" spans="2:101" s="124" customFormat="1" ht="23.25" customHeight="1">
      <c r="B243" s="325"/>
      <c r="C243" s="333">
        <v>234</v>
      </c>
      <c r="D243" s="677" t="str">
        <f t="shared" si="31"/>
        <v/>
      </c>
      <c r="E243" s="678"/>
      <c r="F243" s="678"/>
      <c r="G243" s="678"/>
      <c r="H243" s="679">
        <v>1</v>
      </c>
      <c r="I243" s="680"/>
      <c r="J243" s="681"/>
      <c r="K243" s="682"/>
      <c r="L243" s="682"/>
      <c r="M243" s="682"/>
      <c r="N243" s="682"/>
      <c r="O243" s="683"/>
      <c r="P243" s="312"/>
      <c r="Q243" s="521"/>
      <c r="R243" s="521"/>
      <c r="S243" s="521"/>
      <c r="T243" s="521"/>
      <c r="U243" s="521"/>
      <c r="V243" s="684"/>
      <c r="W243" s="684"/>
      <c r="X243" s="521"/>
      <c r="Y243" s="622"/>
      <c r="Z243" s="685" t="str">
        <f>'計算書（非表示）'!I239</f>
        <v/>
      </c>
      <c r="AA243" s="685"/>
      <c r="AB243" s="685"/>
      <c r="AC243" s="685"/>
      <c r="AD243" s="686"/>
      <c r="AF243" s="336">
        <v>234</v>
      </c>
      <c r="AG243" s="677" t="str">
        <f t="shared" si="32"/>
        <v/>
      </c>
      <c r="AH243" s="678"/>
      <c r="AI243" s="678"/>
      <c r="AJ243" s="678"/>
      <c r="AK243" s="679">
        <v>3</v>
      </c>
      <c r="AL243" s="680"/>
      <c r="AM243" s="681"/>
      <c r="AN243" s="682"/>
      <c r="AO243" s="682"/>
      <c r="AP243" s="682"/>
      <c r="AQ243" s="682"/>
      <c r="AR243" s="683"/>
      <c r="AS243" s="312"/>
      <c r="AT243" s="521"/>
      <c r="AU243" s="521"/>
      <c r="AV243" s="521"/>
      <c r="AW243" s="521"/>
      <c r="AX243" s="521"/>
      <c r="AY243" s="687"/>
      <c r="AZ243" s="687"/>
      <c r="BA243" s="521"/>
      <c r="BB243" s="622"/>
      <c r="BC243" s="685" t="str">
        <f>'計算書（非表示）'!S239</f>
        <v/>
      </c>
      <c r="BD243" s="685" t="str">
        <f t="shared" si="27"/>
        <v/>
      </c>
      <c r="BE243" s="685" t="str">
        <f t="shared" si="28"/>
        <v/>
      </c>
      <c r="BF243" s="685" t="str">
        <f t="shared" si="29"/>
        <v/>
      </c>
      <c r="BG243" s="686" t="str">
        <f t="shared" si="30"/>
        <v/>
      </c>
      <c r="CV243" s="329"/>
      <c r="CW243" s="329"/>
    </row>
    <row r="244" spans="2:101" s="124" customFormat="1" ht="23.25" customHeight="1">
      <c r="B244" s="325"/>
      <c r="C244" s="333">
        <v>235</v>
      </c>
      <c r="D244" s="677" t="str">
        <f t="shared" si="31"/>
        <v/>
      </c>
      <c r="E244" s="678"/>
      <c r="F244" s="678"/>
      <c r="G244" s="678"/>
      <c r="H244" s="679">
        <v>1</v>
      </c>
      <c r="I244" s="680"/>
      <c r="J244" s="681"/>
      <c r="K244" s="682"/>
      <c r="L244" s="682"/>
      <c r="M244" s="682"/>
      <c r="N244" s="682"/>
      <c r="O244" s="683"/>
      <c r="P244" s="312"/>
      <c r="Q244" s="521"/>
      <c r="R244" s="521"/>
      <c r="S244" s="521"/>
      <c r="T244" s="521"/>
      <c r="U244" s="521"/>
      <c r="V244" s="684"/>
      <c r="W244" s="684"/>
      <c r="X244" s="521"/>
      <c r="Y244" s="622"/>
      <c r="Z244" s="685" t="str">
        <f>'計算書（非表示）'!I240</f>
        <v/>
      </c>
      <c r="AA244" s="685"/>
      <c r="AB244" s="685"/>
      <c r="AC244" s="685"/>
      <c r="AD244" s="686"/>
      <c r="AF244" s="336">
        <v>235</v>
      </c>
      <c r="AG244" s="677" t="str">
        <f t="shared" si="32"/>
        <v/>
      </c>
      <c r="AH244" s="678"/>
      <c r="AI244" s="678"/>
      <c r="AJ244" s="678"/>
      <c r="AK244" s="679">
        <v>3</v>
      </c>
      <c r="AL244" s="680"/>
      <c r="AM244" s="681"/>
      <c r="AN244" s="682"/>
      <c r="AO244" s="682"/>
      <c r="AP244" s="682"/>
      <c r="AQ244" s="682"/>
      <c r="AR244" s="683"/>
      <c r="AS244" s="312"/>
      <c r="AT244" s="521"/>
      <c r="AU244" s="521"/>
      <c r="AV244" s="521"/>
      <c r="AW244" s="521"/>
      <c r="AX244" s="521"/>
      <c r="AY244" s="687"/>
      <c r="AZ244" s="687"/>
      <c r="BA244" s="521"/>
      <c r="BB244" s="622"/>
      <c r="BC244" s="685" t="str">
        <f>'計算書（非表示）'!S240</f>
        <v/>
      </c>
      <c r="BD244" s="685" t="str">
        <f t="shared" si="27"/>
        <v/>
      </c>
      <c r="BE244" s="685" t="str">
        <f t="shared" si="28"/>
        <v/>
      </c>
      <c r="BF244" s="685" t="str">
        <f t="shared" si="29"/>
        <v/>
      </c>
      <c r="BG244" s="686" t="str">
        <f t="shared" si="30"/>
        <v/>
      </c>
      <c r="CV244" s="329"/>
      <c r="CW244" s="329"/>
    </row>
    <row r="245" spans="2:101" s="124" customFormat="1" ht="23.25" customHeight="1">
      <c r="B245" s="325"/>
      <c r="C245" s="333">
        <v>236</v>
      </c>
      <c r="D245" s="677" t="str">
        <f t="shared" si="31"/>
        <v/>
      </c>
      <c r="E245" s="678"/>
      <c r="F245" s="678"/>
      <c r="G245" s="678"/>
      <c r="H245" s="679">
        <v>1</v>
      </c>
      <c r="I245" s="680"/>
      <c r="J245" s="681"/>
      <c r="K245" s="682"/>
      <c r="L245" s="682"/>
      <c r="M245" s="682"/>
      <c r="N245" s="682"/>
      <c r="O245" s="683"/>
      <c r="P245" s="312"/>
      <c r="Q245" s="521"/>
      <c r="R245" s="521"/>
      <c r="S245" s="521"/>
      <c r="T245" s="521"/>
      <c r="U245" s="521"/>
      <c r="V245" s="684"/>
      <c r="W245" s="684"/>
      <c r="X245" s="521"/>
      <c r="Y245" s="622"/>
      <c r="Z245" s="685" t="str">
        <f>'計算書（非表示）'!I241</f>
        <v/>
      </c>
      <c r="AA245" s="685"/>
      <c r="AB245" s="685"/>
      <c r="AC245" s="685"/>
      <c r="AD245" s="686"/>
      <c r="AF245" s="336">
        <v>236</v>
      </c>
      <c r="AG245" s="677" t="str">
        <f t="shared" si="32"/>
        <v/>
      </c>
      <c r="AH245" s="678"/>
      <c r="AI245" s="678"/>
      <c r="AJ245" s="678"/>
      <c r="AK245" s="679">
        <v>3</v>
      </c>
      <c r="AL245" s="680"/>
      <c r="AM245" s="681"/>
      <c r="AN245" s="682"/>
      <c r="AO245" s="682"/>
      <c r="AP245" s="682"/>
      <c r="AQ245" s="682"/>
      <c r="AR245" s="683"/>
      <c r="AS245" s="312"/>
      <c r="AT245" s="521"/>
      <c r="AU245" s="521"/>
      <c r="AV245" s="521"/>
      <c r="AW245" s="521"/>
      <c r="AX245" s="521"/>
      <c r="AY245" s="687"/>
      <c r="AZ245" s="687"/>
      <c r="BA245" s="521"/>
      <c r="BB245" s="622"/>
      <c r="BC245" s="685" t="str">
        <f>'計算書（非表示）'!S241</f>
        <v/>
      </c>
      <c r="BD245" s="685" t="str">
        <f t="shared" si="27"/>
        <v/>
      </c>
      <c r="BE245" s="685" t="str">
        <f t="shared" si="28"/>
        <v/>
      </c>
      <c r="BF245" s="685" t="str">
        <f t="shared" si="29"/>
        <v/>
      </c>
      <c r="BG245" s="686" t="str">
        <f t="shared" si="30"/>
        <v/>
      </c>
      <c r="CV245" s="329"/>
      <c r="CW245" s="329"/>
    </row>
    <row r="246" spans="2:101" s="124" customFormat="1" ht="23.25" customHeight="1">
      <c r="B246" s="325"/>
      <c r="C246" s="333">
        <v>237</v>
      </c>
      <c r="D246" s="677" t="str">
        <f t="shared" si="31"/>
        <v/>
      </c>
      <c r="E246" s="678"/>
      <c r="F246" s="678"/>
      <c r="G246" s="678"/>
      <c r="H246" s="679">
        <v>1</v>
      </c>
      <c r="I246" s="680"/>
      <c r="J246" s="681"/>
      <c r="K246" s="682"/>
      <c r="L246" s="682"/>
      <c r="M246" s="682"/>
      <c r="N246" s="682"/>
      <c r="O246" s="683"/>
      <c r="P246" s="312"/>
      <c r="Q246" s="521"/>
      <c r="R246" s="521"/>
      <c r="S246" s="521"/>
      <c r="T246" s="521"/>
      <c r="U246" s="521"/>
      <c r="V246" s="684"/>
      <c r="W246" s="684"/>
      <c r="X246" s="521"/>
      <c r="Y246" s="622"/>
      <c r="Z246" s="685" t="str">
        <f>'計算書（非表示）'!I242</f>
        <v/>
      </c>
      <c r="AA246" s="685"/>
      <c r="AB246" s="685"/>
      <c r="AC246" s="685"/>
      <c r="AD246" s="686"/>
      <c r="AF246" s="336">
        <v>237</v>
      </c>
      <c r="AG246" s="677" t="str">
        <f t="shared" si="32"/>
        <v/>
      </c>
      <c r="AH246" s="678"/>
      <c r="AI246" s="678"/>
      <c r="AJ246" s="678"/>
      <c r="AK246" s="679">
        <v>3</v>
      </c>
      <c r="AL246" s="680"/>
      <c r="AM246" s="681"/>
      <c r="AN246" s="682"/>
      <c r="AO246" s="682"/>
      <c r="AP246" s="682"/>
      <c r="AQ246" s="682"/>
      <c r="AR246" s="683"/>
      <c r="AS246" s="312"/>
      <c r="AT246" s="521"/>
      <c r="AU246" s="521"/>
      <c r="AV246" s="521"/>
      <c r="AW246" s="521"/>
      <c r="AX246" s="521"/>
      <c r="AY246" s="687"/>
      <c r="AZ246" s="687"/>
      <c r="BA246" s="521"/>
      <c r="BB246" s="622"/>
      <c r="BC246" s="685" t="str">
        <f>'計算書（非表示）'!S242</f>
        <v/>
      </c>
      <c r="BD246" s="685" t="str">
        <f t="shared" si="27"/>
        <v/>
      </c>
      <c r="BE246" s="685" t="str">
        <f t="shared" si="28"/>
        <v/>
      </c>
      <c r="BF246" s="685" t="str">
        <f t="shared" si="29"/>
        <v/>
      </c>
      <c r="BG246" s="686" t="str">
        <f t="shared" si="30"/>
        <v/>
      </c>
      <c r="CV246" s="329"/>
      <c r="CW246" s="329"/>
    </row>
    <row r="247" spans="2:101" s="124" customFormat="1" ht="23.25" customHeight="1">
      <c r="B247" s="325"/>
      <c r="C247" s="333">
        <v>238</v>
      </c>
      <c r="D247" s="677" t="str">
        <f t="shared" si="21"/>
        <v/>
      </c>
      <c r="E247" s="678"/>
      <c r="F247" s="678"/>
      <c r="G247" s="678"/>
      <c r="H247" s="679">
        <v>1</v>
      </c>
      <c r="I247" s="680"/>
      <c r="J247" s="681"/>
      <c r="K247" s="682"/>
      <c r="L247" s="682"/>
      <c r="M247" s="682"/>
      <c r="N247" s="682"/>
      <c r="O247" s="683"/>
      <c r="P247" s="312"/>
      <c r="Q247" s="521"/>
      <c r="R247" s="521"/>
      <c r="S247" s="521"/>
      <c r="T247" s="521"/>
      <c r="U247" s="521"/>
      <c r="V247" s="684"/>
      <c r="W247" s="684"/>
      <c r="X247" s="521"/>
      <c r="Y247" s="622"/>
      <c r="Z247" s="685" t="str">
        <f>'計算書（非表示）'!I243</f>
        <v/>
      </c>
      <c r="AA247" s="685"/>
      <c r="AB247" s="685"/>
      <c r="AC247" s="685"/>
      <c r="AD247" s="686"/>
      <c r="AF247" s="336">
        <v>238</v>
      </c>
      <c r="AG247" s="677" t="str">
        <f t="shared" si="26"/>
        <v/>
      </c>
      <c r="AH247" s="678"/>
      <c r="AI247" s="678"/>
      <c r="AJ247" s="678"/>
      <c r="AK247" s="679">
        <v>3</v>
      </c>
      <c r="AL247" s="680"/>
      <c r="AM247" s="681"/>
      <c r="AN247" s="682"/>
      <c r="AO247" s="682"/>
      <c r="AP247" s="682"/>
      <c r="AQ247" s="682"/>
      <c r="AR247" s="683"/>
      <c r="AS247" s="312"/>
      <c r="AT247" s="521"/>
      <c r="AU247" s="521"/>
      <c r="AV247" s="521"/>
      <c r="AW247" s="521"/>
      <c r="AX247" s="521"/>
      <c r="AY247" s="687"/>
      <c r="AZ247" s="687"/>
      <c r="BA247" s="521"/>
      <c r="BB247" s="622"/>
      <c r="BC247" s="685" t="str">
        <f>'計算書（非表示）'!S243</f>
        <v/>
      </c>
      <c r="BD247" s="685" t="str">
        <f t="shared" si="27"/>
        <v/>
      </c>
      <c r="BE247" s="685" t="str">
        <f t="shared" si="28"/>
        <v/>
      </c>
      <c r="BF247" s="685" t="str">
        <f t="shared" si="29"/>
        <v/>
      </c>
      <c r="BG247" s="686" t="str">
        <f t="shared" si="30"/>
        <v/>
      </c>
      <c r="CV247" s="329"/>
      <c r="CW247" s="329"/>
    </row>
    <row r="248" spans="2:101" s="124" customFormat="1" ht="23.25" customHeight="1">
      <c r="B248" s="325"/>
      <c r="C248" s="333">
        <v>239</v>
      </c>
      <c r="D248" s="677" t="str">
        <f t="shared" ref="D248:D258" si="33">IF(J248="","",INDEX($CW$2:$CW$13,MATCH(J248,$CV$2:$CV$13,)))</f>
        <v/>
      </c>
      <c r="E248" s="678"/>
      <c r="F248" s="678"/>
      <c r="G248" s="678"/>
      <c r="H248" s="679">
        <v>1</v>
      </c>
      <c r="I248" s="680"/>
      <c r="J248" s="681"/>
      <c r="K248" s="682"/>
      <c r="L248" s="682"/>
      <c r="M248" s="682"/>
      <c r="N248" s="682"/>
      <c r="O248" s="683"/>
      <c r="P248" s="312"/>
      <c r="Q248" s="521"/>
      <c r="R248" s="521"/>
      <c r="S248" s="521"/>
      <c r="T248" s="521"/>
      <c r="U248" s="521"/>
      <c r="V248" s="684"/>
      <c r="W248" s="684"/>
      <c r="X248" s="521"/>
      <c r="Y248" s="622"/>
      <c r="Z248" s="685" t="str">
        <f>'計算書（非表示）'!I244</f>
        <v/>
      </c>
      <c r="AA248" s="685"/>
      <c r="AB248" s="685"/>
      <c r="AC248" s="685"/>
      <c r="AD248" s="686"/>
      <c r="AF248" s="336">
        <v>239</v>
      </c>
      <c r="AG248" s="677" t="str">
        <f t="shared" si="26"/>
        <v/>
      </c>
      <c r="AH248" s="678"/>
      <c r="AI248" s="678"/>
      <c r="AJ248" s="678"/>
      <c r="AK248" s="679">
        <v>3</v>
      </c>
      <c r="AL248" s="680"/>
      <c r="AM248" s="681"/>
      <c r="AN248" s="682"/>
      <c r="AO248" s="682"/>
      <c r="AP248" s="682"/>
      <c r="AQ248" s="682"/>
      <c r="AR248" s="683"/>
      <c r="AS248" s="312"/>
      <c r="AT248" s="521"/>
      <c r="AU248" s="521"/>
      <c r="AV248" s="521"/>
      <c r="AW248" s="521"/>
      <c r="AX248" s="521"/>
      <c r="AY248" s="687"/>
      <c r="AZ248" s="687"/>
      <c r="BA248" s="521"/>
      <c r="BB248" s="622"/>
      <c r="BC248" s="685" t="str">
        <f>'計算書（非表示）'!S244</f>
        <v/>
      </c>
      <c r="BD248" s="685" t="str">
        <f t="shared" si="27"/>
        <v/>
      </c>
      <c r="BE248" s="685" t="str">
        <f t="shared" si="28"/>
        <v/>
      </c>
      <c r="BF248" s="685" t="str">
        <f t="shared" si="29"/>
        <v/>
      </c>
      <c r="BG248" s="686" t="str">
        <f t="shared" si="30"/>
        <v/>
      </c>
      <c r="CV248" s="329"/>
      <c r="CW248" s="329"/>
    </row>
    <row r="249" spans="2:101" s="124" customFormat="1" ht="23.25" customHeight="1">
      <c r="B249" s="325"/>
      <c r="C249" s="333">
        <v>240</v>
      </c>
      <c r="D249" s="677" t="str">
        <f t="shared" si="33"/>
        <v/>
      </c>
      <c r="E249" s="678"/>
      <c r="F249" s="678"/>
      <c r="G249" s="678"/>
      <c r="H249" s="679">
        <v>1</v>
      </c>
      <c r="I249" s="680"/>
      <c r="J249" s="681"/>
      <c r="K249" s="682"/>
      <c r="L249" s="682"/>
      <c r="M249" s="682"/>
      <c r="N249" s="682"/>
      <c r="O249" s="683"/>
      <c r="P249" s="312"/>
      <c r="Q249" s="521"/>
      <c r="R249" s="521"/>
      <c r="S249" s="521"/>
      <c r="T249" s="521"/>
      <c r="U249" s="521"/>
      <c r="V249" s="684"/>
      <c r="W249" s="684"/>
      <c r="X249" s="521"/>
      <c r="Y249" s="622"/>
      <c r="Z249" s="685" t="str">
        <f>'計算書（非表示）'!I245</f>
        <v/>
      </c>
      <c r="AA249" s="685"/>
      <c r="AB249" s="685"/>
      <c r="AC249" s="685"/>
      <c r="AD249" s="686"/>
      <c r="AF249" s="336">
        <v>240</v>
      </c>
      <c r="AG249" s="677" t="str">
        <f t="shared" si="26"/>
        <v/>
      </c>
      <c r="AH249" s="678"/>
      <c r="AI249" s="678"/>
      <c r="AJ249" s="678"/>
      <c r="AK249" s="679">
        <v>3</v>
      </c>
      <c r="AL249" s="680"/>
      <c r="AM249" s="681"/>
      <c r="AN249" s="682"/>
      <c r="AO249" s="682"/>
      <c r="AP249" s="682"/>
      <c r="AQ249" s="682"/>
      <c r="AR249" s="683"/>
      <c r="AS249" s="312"/>
      <c r="AT249" s="521"/>
      <c r="AU249" s="521"/>
      <c r="AV249" s="521"/>
      <c r="AW249" s="521"/>
      <c r="AX249" s="521"/>
      <c r="AY249" s="687"/>
      <c r="AZ249" s="687"/>
      <c r="BA249" s="521"/>
      <c r="BB249" s="622"/>
      <c r="BC249" s="685" t="str">
        <f>'計算書（非表示）'!S245</f>
        <v/>
      </c>
      <c r="BD249" s="685" t="str">
        <f t="shared" si="27"/>
        <v/>
      </c>
      <c r="BE249" s="685" t="str">
        <f t="shared" si="28"/>
        <v/>
      </c>
      <c r="BF249" s="685" t="str">
        <f t="shared" si="29"/>
        <v/>
      </c>
      <c r="BG249" s="686" t="str">
        <f t="shared" si="30"/>
        <v/>
      </c>
      <c r="CV249" s="329"/>
      <c r="CW249" s="329"/>
    </row>
    <row r="250" spans="2:101" s="124" customFormat="1" ht="23.25" customHeight="1">
      <c r="B250" s="325"/>
      <c r="C250" s="333">
        <v>241</v>
      </c>
      <c r="D250" s="677" t="str">
        <f t="shared" si="33"/>
        <v/>
      </c>
      <c r="E250" s="678"/>
      <c r="F250" s="678"/>
      <c r="G250" s="678"/>
      <c r="H250" s="679">
        <v>1</v>
      </c>
      <c r="I250" s="680"/>
      <c r="J250" s="681"/>
      <c r="K250" s="682"/>
      <c r="L250" s="682"/>
      <c r="M250" s="682"/>
      <c r="N250" s="682"/>
      <c r="O250" s="683"/>
      <c r="P250" s="312"/>
      <c r="Q250" s="521"/>
      <c r="R250" s="521"/>
      <c r="S250" s="521"/>
      <c r="T250" s="521"/>
      <c r="U250" s="521"/>
      <c r="V250" s="684"/>
      <c r="W250" s="684"/>
      <c r="X250" s="521"/>
      <c r="Y250" s="622"/>
      <c r="Z250" s="685" t="str">
        <f>'計算書（非表示）'!I246</f>
        <v/>
      </c>
      <c r="AA250" s="685"/>
      <c r="AB250" s="685"/>
      <c r="AC250" s="685"/>
      <c r="AD250" s="686"/>
      <c r="AF250" s="336">
        <v>241</v>
      </c>
      <c r="AG250" s="677" t="str">
        <f t="shared" si="26"/>
        <v/>
      </c>
      <c r="AH250" s="678"/>
      <c r="AI250" s="678"/>
      <c r="AJ250" s="678"/>
      <c r="AK250" s="679">
        <v>3</v>
      </c>
      <c r="AL250" s="680"/>
      <c r="AM250" s="681"/>
      <c r="AN250" s="682"/>
      <c r="AO250" s="682"/>
      <c r="AP250" s="682"/>
      <c r="AQ250" s="682"/>
      <c r="AR250" s="683"/>
      <c r="AS250" s="312"/>
      <c r="AT250" s="521"/>
      <c r="AU250" s="521"/>
      <c r="AV250" s="521"/>
      <c r="AW250" s="521"/>
      <c r="AX250" s="521"/>
      <c r="AY250" s="687"/>
      <c r="AZ250" s="687"/>
      <c r="BA250" s="521"/>
      <c r="BB250" s="622"/>
      <c r="BC250" s="685" t="str">
        <f>'計算書（非表示）'!S246</f>
        <v/>
      </c>
      <c r="BD250" s="685" t="str">
        <f t="shared" si="27"/>
        <v/>
      </c>
      <c r="BE250" s="685" t="str">
        <f t="shared" si="28"/>
        <v/>
      </c>
      <c r="BF250" s="685" t="str">
        <f t="shared" si="29"/>
        <v/>
      </c>
      <c r="BG250" s="686" t="str">
        <f t="shared" si="30"/>
        <v/>
      </c>
      <c r="CV250" s="329"/>
      <c r="CW250" s="329"/>
    </row>
    <row r="251" spans="2:101" s="124" customFormat="1" ht="23.25" customHeight="1">
      <c r="B251" s="325"/>
      <c r="C251" s="333">
        <v>242</v>
      </c>
      <c r="D251" s="677" t="str">
        <f t="shared" si="33"/>
        <v/>
      </c>
      <c r="E251" s="678"/>
      <c r="F251" s="678"/>
      <c r="G251" s="678"/>
      <c r="H251" s="679">
        <v>1</v>
      </c>
      <c r="I251" s="680"/>
      <c r="J251" s="681"/>
      <c r="K251" s="682"/>
      <c r="L251" s="682"/>
      <c r="M251" s="682"/>
      <c r="N251" s="682"/>
      <c r="O251" s="683"/>
      <c r="P251" s="312"/>
      <c r="Q251" s="521"/>
      <c r="R251" s="521"/>
      <c r="S251" s="521"/>
      <c r="T251" s="521"/>
      <c r="U251" s="521"/>
      <c r="V251" s="684"/>
      <c r="W251" s="684"/>
      <c r="X251" s="521"/>
      <c r="Y251" s="622"/>
      <c r="Z251" s="685" t="str">
        <f>'計算書（非表示）'!I247</f>
        <v/>
      </c>
      <c r="AA251" s="685"/>
      <c r="AB251" s="685"/>
      <c r="AC251" s="685"/>
      <c r="AD251" s="686"/>
      <c r="AF251" s="336">
        <v>242</v>
      </c>
      <c r="AG251" s="677" t="str">
        <f t="shared" si="26"/>
        <v/>
      </c>
      <c r="AH251" s="678"/>
      <c r="AI251" s="678"/>
      <c r="AJ251" s="678"/>
      <c r="AK251" s="679">
        <v>3</v>
      </c>
      <c r="AL251" s="680"/>
      <c r="AM251" s="681"/>
      <c r="AN251" s="682"/>
      <c r="AO251" s="682"/>
      <c r="AP251" s="682"/>
      <c r="AQ251" s="682"/>
      <c r="AR251" s="683"/>
      <c r="AS251" s="312"/>
      <c r="AT251" s="521"/>
      <c r="AU251" s="521"/>
      <c r="AV251" s="521"/>
      <c r="AW251" s="521"/>
      <c r="AX251" s="521"/>
      <c r="AY251" s="687"/>
      <c r="AZ251" s="687"/>
      <c r="BA251" s="521"/>
      <c r="BB251" s="622"/>
      <c r="BC251" s="685" t="str">
        <f>'計算書（非表示）'!S247</f>
        <v/>
      </c>
      <c r="BD251" s="685" t="str">
        <f t="shared" si="27"/>
        <v/>
      </c>
      <c r="BE251" s="685" t="str">
        <f t="shared" si="28"/>
        <v/>
      </c>
      <c r="BF251" s="685" t="str">
        <f t="shared" si="29"/>
        <v/>
      </c>
      <c r="BG251" s="686" t="str">
        <f t="shared" si="30"/>
        <v/>
      </c>
      <c r="CV251" s="329"/>
      <c r="CW251" s="329"/>
    </row>
    <row r="252" spans="2:101" s="124" customFormat="1" ht="23.25" customHeight="1">
      <c r="B252" s="325"/>
      <c r="C252" s="333">
        <v>243</v>
      </c>
      <c r="D252" s="677" t="str">
        <f t="shared" si="33"/>
        <v/>
      </c>
      <c r="E252" s="678"/>
      <c r="F252" s="678"/>
      <c r="G252" s="678"/>
      <c r="H252" s="679">
        <v>1</v>
      </c>
      <c r="I252" s="680"/>
      <c r="J252" s="681"/>
      <c r="K252" s="682"/>
      <c r="L252" s="682"/>
      <c r="M252" s="682"/>
      <c r="N252" s="682"/>
      <c r="O252" s="683"/>
      <c r="P252" s="312"/>
      <c r="Q252" s="521"/>
      <c r="R252" s="521"/>
      <c r="S252" s="521"/>
      <c r="T252" s="521"/>
      <c r="U252" s="521"/>
      <c r="V252" s="684"/>
      <c r="W252" s="684"/>
      <c r="X252" s="521"/>
      <c r="Y252" s="622"/>
      <c r="Z252" s="685" t="str">
        <f>'計算書（非表示）'!I248</f>
        <v/>
      </c>
      <c r="AA252" s="685"/>
      <c r="AB252" s="685"/>
      <c r="AC252" s="685"/>
      <c r="AD252" s="686"/>
      <c r="AF252" s="336">
        <v>243</v>
      </c>
      <c r="AG252" s="677" t="str">
        <f t="shared" si="26"/>
        <v/>
      </c>
      <c r="AH252" s="678"/>
      <c r="AI252" s="678"/>
      <c r="AJ252" s="678"/>
      <c r="AK252" s="679">
        <v>3</v>
      </c>
      <c r="AL252" s="680"/>
      <c r="AM252" s="681"/>
      <c r="AN252" s="682"/>
      <c r="AO252" s="682"/>
      <c r="AP252" s="682"/>
      <c r="AQ252" s="682"/>
      <c r="AR252" s="683"/>
      <c r="AS252" s="312"/>
      <c r="AT252" s="521"/>
      <c r="AU252" s="521"/>
      <c r="AV252" s="521"/>
      <c r="AW252" s="521"/>
      <c r="AX252" s="521"/>
      <c r="AY252" s="687"/>
      <c r="AZ252" s="687"/>
      <c r="BA252" s="521"/>
      <c r="BB252" s="622"/>
      <c r="BC252" s="685" t="str">
        <f>'計算書（非表示）'!S248</f>
        <v/>
      </c>
      <c r="BD252" s="685" t="str">
        <f t="shared" si="27"/>
        <v/>
      </c>
      <c r="BE252" s="685" t="str">
        <f t="shared" si="28"/>
        <v/>
      </c>
      <c r="BF252" s="685" t="str">
        <f t="shared" si="29"/>
        <v/>
      </c>
      <c r="BG252" s="686" t="str">
        <f t="shared" si="30"/>
        <v/>
      </c>
      <c r="CV252" s="329"/>
      <c r="CW252" s="329"/>
    </row>
    <row r="253" spans="2:101" s="124" customFormat="1" ht="23.25" customHeight="1">
      <c r="B253" s="325"/>
      <c r="C253" s="333">
        <v>244</v>
      </c>
      <c r="D253" s="677" t="str">
        <f t="shared" si="33"/>
        <v/>
      </c>
      <c r="E253" s="678"/>
      <c r="F253" s="678"/>
      <c r="G253" s="678"/>
      <c r="H253" s="679">
        <v>1</v>
      </c>
      <c r="I253" s="680"/>
      <c r="J253" s="681"/>
      <c r="K253" s="682"/>
      <c r="L253" s="682"/>
      <c r="M253" s="682"/>
      <c r="N253" s="682"/>
      <c r="O253" s="683"/>
      <c r="P253" s="312"/>
      <c r="Q253" s="521"/>
      <c r="R253" s="521"/>
      <c r="S253" s="521"/>
      <c r="T253" s="521"/>
      <c r="U253" s="521"/>
      <c r="V253" s="684"/>
      <c r="W253" s="684"/>
      <c r="X253" s="521"/>
      <c r="Y253" s="622"/>
      <c r="Z253" s="685" t="str">
        <f>'計算書（非表示）'!I249</f>
        <v/>
      </c>
      <c r="AA253" s="685"/>
      <c r="AB253" s="685"/>
      <c r="AC253" s="685"/>
      <c r="AD253" s="686"/>
      <c r="AF253" s="336">
        <v>244</v>
      </c>
      <c r="AG253" s="677" t="str">
        <f t="shared" si="26"/>
        <v/>
      </c>
      <c r="AH253" s="678"/>
      <c r="AI253" s="678"/>
      <c r="AJ253" s="678"/>
      <c r="AK253" s="679">
        <v>3</v>
      </c>
      <c r="AL253" s="680"/>
      <c r="AM253" s="681"/>
      <c r="AN253" s="682"/>
      <c r="AO253" s="682"/>
      <c r="AP253" s="682"/>
      <c r="AQ253" s="682"/>
      <c r="AR253" s="683"/>
      <c r="AS253" s="312"/>
      <c r="AT253" s="521"/>
      <c r="AU253" s="521"/>
      <c r="AV253" s="521"/>
      <c r="AW253" s="521"/>
      <c r="AX253" s="521"/>
      <c r="AY253" s="687"/>
      <c r="AZ253" s="687"/>
      <c r="BA253" s="521"/>
      <c r="BB253" s="622"/>
      <c r="BC253" s="685" t="str">
        <f>'計算書（非表示）'!S249</f>
        <v/>
      </c>
      <c r="BD253" s="685" t="str">
        <f t="shared" si="27"/>
        <v/>
      </c>
      <c r="BE253" s="685" t="str">
        <f t="shared" si="28"/>
        <v/>
      </c>
      <c r="BF253" s="685" t="str">
        <f t="shared" si="29"/>
        <v/>
      </c>
      <c r="BG253" s="686" t="str">
        <f t="shared" si="30"/>
        <v/>
      </c>
      <c r="CV253" s="329"/>
      <c r="CW253" s="329"/>
    </row>
    <row r="254" spans="2:101" s="124" customFormat="1" ht="23.25" customHeight="1">
      <c r="B254" s="325"/>
      <c r="C254" s="333">
        <v>245</v>
      </c>
      <c r="D254" s="677" t="str">
        <f t="shared" si="33"/>
        <v/>
      </c>
      <c r="E254" s="678"/>
      <c r="F254" s="678"/>
      <c r="G254" s="678"/>
      <c r="H254" s="679">
        <v>1</v>
      </c>
      <c r="I254" s="680"/>
      <c r="J254" s="681"/>
      <c r="K254" s="682"/>
      <c r="L254" s="682"/>
      <c r="M254" s="682"/>
      <c r="N254" s="682"/>
      <c r="O254" s="683"/>
      <c r="P254" s="312"/>
      <c r="Q254" s="521"/>
      <c r="R254" s="521"/>
      <c r="S254" s="521"/>
      <c r="T254" s="521"/>
      <c r="U254" s="521"/>
      <c r="V254" s="684"/>
      <c r="W254" s="684"/>
      <c r="X254" s="521"/>
      <c r="Y254" s="622"/>
      <c r="Z254" s="685" t="str">
        <f>'計算書（非表示）'!I250</f>
        <v/>
      </c>
      <c r="AA254" s="685"/>
      <c r="AB254" s="685"/>
      <c r="AC254" s="685"/>
      <c r="AD254" s="686"/>
      <c r="AF254" s="336">
        <v>245</v>
      </c>
      <c r="AG254" s="677" t="str">
        <f t="shared" si="26"/>
        <v/>
      </c>
      <c r="AH254" s="678"/>
      <c r="AI254" s="678"/>
      <c r="AJ254" s="678"/>
      <c r="AK254" s="679">
        <v>3</v>
      </c>
      <c r="AL254" s="680"/>
      <c r="AM254" s="681"/>
      <c r="AN254" s="682"/>
      <c r="AO254" s="682"/>
      <c r="AP254" s="682"/>
      <c r="AQ254" s="682"/>
      <c r="AR254" s="683"/>
      <c r="AS254" s="312"/>
      <c r="AT254" s="521"/>
      <c r="AU254" s="521"/>
      <c r="AV254" s="521"/>
      <c r="AW254" s="521"/>
      <c r="AX254" s="521"/>
      <c r="AY254" s="687"/>
      <c r="AZ254" s="687"/>
      <c r="BA254" s="521"/>
      <c r="BB254" s="622"/>
      <c r="BC254" s="685" t="str">
        <f>'計算書（非表示）'!S250</f>
        <v/>
      </c>
      <c r="BD254" s="685" t="str">
        <f t="shared" si="27"/>
        <v/>
      </c>
      <c r="BE254" s="685" t="str">
        <f t="shared" si="28"/>
        <v/>
      </c>
      <c r="BF254" s="685" t="str">
        <f t="shared" si="29"/>
        <v/>
      </c>
      <c r="BG254" s="686" t="str">
        <f t="shared" si="30"/>
        <v/>
      </c>
      <c r="CV254" s="329"/>
      <c r="CW254" s="329"/>
    </row>
    <row r="255" spans="2:101" s="124" customFormat="1" ht="23.25" customHeight="1">
      <c r="B255" s="325"/>
      <c r="C255" s="333">
        <v>246</v>
      </c>
      <c r="D255" s="677" t="str">
        <f t="shared" si="33"/>
        <v/>
      </c>
      <c r="E255" s="678"/>
      <c r="F255" s="678"/>
      <c r="G255" s="678"/>
      <c r="H255" s="679">
        <v>1</v>
      </c>
      <c r="I255" s="680"/>
      <c r="J255" s="681"/>
      <c r="K255" s="682"/>
      <c r="L255" s="682"/>
      <c r="M255" s="682"/>
      <c r="N255" s="682"/>
      <c r="O255" s="683"/>
      <c r="P255" s="312"/>
      <c r="Q255" s="521"/>
      <c r="R255" s="521"/>
      <c r="S255" s="521"/>
      <c r="T255" s="521"/>
      <c r="U255" s="521"/>
      <c r="V255" s="684"/>
      <c r="W255" s="684"/>
      <c r="X255" s="521"/>
      <c r="Y255" s="622"/>
      <c r="Z255" s="685" t="str">
        <f>'計算書（非表示）'!I251</f>
        <v/>
      </c>
      <c r="AA255" s="685"/>
      <c r="AB255" s="685"/>
      <c r="AC255" s="685"/>
      <c r="AD255" s="686"/>
      <c r="AF255" s="336">
        <v>246</v>
      </c>
      <c r="AG255" s="677" t="str">
        <f t="shared" si="26"/>
        <v/>
      </c>
      <c r="AH255" s="678"/>
      <c r="AI255" s="678"/>
      <c r="AJ255" s="678"/>
      <c r="AK255" s="679">
        <v>3</v>
      </c>
      <c r="AL255" s="680"/>
      <c r="AM255" s="681"/>
      <c r="AN255" s="682"/>
      <c r="AO255" s="682"/>
      <c r="AP255" s="682"/>
      <c r="AQ255" s="682"/>
      <c r="AR255" s="683"/>
      <c r="AS255" s="312"/>
      <c r="AT255" s="521"/>
      <c r="AU255" s="521"/>
      <c r="AV255" s="521"/>
      <c r="AW255" s="521"/>
      <c r="AX255" s="521"/>
      <c r="AY255" s="687"/>
      <c r="AZ255" s="687"/>
      <c r="BA255" s="521"/>
      <c r="BB255" s="622"/>
      <c r="BC255" s="685" t="str">
        <f>'計算書（非表示）'!S251</f>
        <v/>
      </c>
      <c r="BD255" s="685" t="str">
        <f t="shared" si="27"/>
        <v/>
      </c>
      <c r="BE255" s="685" t="str">
        <f t="shared" si="28"/>
        <v/>
      </c>
      <c r="BF255" s="685" t="str">
        <f t="shared" si="29"/>
        <v/>
      </c>
      <c r="BG255" s="686" t="str">
        <f t="shared" si="30"/>
        <v/>
      </c>
      <c r="CV255" s="329"/>
      <c r="CW255" s="329"/>
    </row>
    <row r="256" spans="2:101" s="124" customFormat="1" ht="23.25" customHeight="1">
      <c r="B256" s="325"/>
      <c r="C256" s="333">
        <v>247</v>
      </c>
      <c r="D256" s="677" t="str">
        <f t="shared" si="33"/>
        <v/>
      </c>
      <c r="E256" s="678"/>
      <c r="F256" s="678"/>
      <c r="G256" s="678"/>
      <c r="H256" s="679">
        <v>1</v>
      </c>
      <c r="I256" s="680"/>
      <c r="J256" s="681"/>
      <c r="K256" s="682"/>
      <c r="L256" s="682"/>
      <c r="M256" s="682"/>
      <c r="N256" s="682"/>
      <c r="O256" s="683"/>
      <c r="P256" s="312"/>
      <c r="Q256" s="521"/>
      <c r="R256" s="521"/>
      <c r="S256" s="521"/>
      <c r="T256" s="521"/>
      <c r="U256" s="521"/>
      <c r="V256" s="684"/>
      <c r="W256" s="684"/>
      <c r="X256" s="521"/>
      <c r="Y256" s="622"/>
      <c r="Z256" s="685" t="str">
        <f>'計算書（非表示）'!I252</f>
        <v/>
      </c>
      <c r="AA256" s="685"/>
      <c r="AB256" s="685"/>
      <c r="AC256" s="685"/>
      <c r="AD256" s="686"/>
      <c r="AF256" s="336">
        <v>247</v>
      </c>
      <c r="AG256" s="677" t="str">
        <f t="shared" si="26"/>
        <v/>
      </c>
      <c r="AH256" s="678"/>
      <c r="AI256" s="678"/>
      <c r="AJ256" s="678"/>
      <c r="AK256" s="679">
        <v>3</v>
      </c>
      <c r="AL256" s="680"/>
      <c r="AM256" s="681"/>
      <c r="AN256" s="682"/>
      <c r="AO256" s="682"/>
      <c r="AP256" s="682"/>
      <c r="AQ256" s="682"/>
      <c r="AR256" s="683"/>
      <c r="AS256" s="312"/>
      <c r="AT256" s="521"/>
      <c r="AU256" s="521"/>
      <c r="AV256" s="521"/>
      <c r="AW256" s="521"/>
      <c r="AX256" s="521"/>
      <c r="AY256" s="687"/>
      <c r="AZ256" s="687"/>
      <c r="BA256" s="521"/>
      <c r="BB256" s="622"/>
      <c r="BC256" s="685" t="str">
        <f>'計算書（非表示）'!S252</f>
        <v/>
      </c>
      <c r="BD256" s="685" t="str">
        <f t="shared" si="27"/>
        <v/>
      </c>
      <c r="BE256" s="685" t="str">
        <f t="shared" si="28"/>
        <v/>
      </c>
      <c r="BF256" s="685" t="str">
        <f t="shared" si="29"/>
        <v/>
      </c>
      <c r="BG256" s="686" t="str">
        <f t="shared" si="30"/>
        <v/>
      </c>
      <c r="CV256" s="329"/>
      <c r="CW256" s="329"/>
    </row>
    <row r="257" spans="2:101" s="124" customFormat="1" ht="23.25" customHeight="1">
      <c r="B257" s="325"/>
      <c r="C257" s="333">
        <v>248</v>
      </c>
      <c r="D257" s="677" t="str">
        <f t="shared" si="33"/>
        <v/>
      </c>
      <c r="E257" s="678"/>
      <c r="F257" s="678"/>
      <c r="G257" s="678"/>
      <c r="H257" s="679">
        <v>1</v>
      </c>
      <c r="I257" s="680"/>
      <c r="J257" s="681"/>
      <c r="K257" s="682"/>
      <c r="L257" s="682"/>
      <c r="M257" s="682"/>
      <c r="N257" s="682"/>
      <c r="O257" s="683"/>
      <c r="P257" s="312"/>
      <c r="Q257" s="521"/>
      <c r="R257" s="521"/>
      <c r="S257" s="521"/>
      <c r="T257" s="521"/>
      <c r="U257" s="521"/>
      <c r="V257" s="684"/>
      <c r="W257" s="684"/>
      <c r="X257" s="521"/>
      <c r="Y257" s="622"/>
      <c r="Z257" s="685" t="str">
        <f>'計算書（非表示）'!I253</f>
        <v/>
      </c>
      <c r="AA257" s="685"/>
      <c r="AB257" s="685"/>
      <c r="AC257" s="685"/>
      <c r="AD257" s="686"/>
      <c r="AF257" s="336">
        <v>248</v>
      </c>
      <c r="AG257" s="677" t="str">
        <f t="shared" si="26"/>
        <v/>
      </c>
      <c r="AH257" s="678"/>
      <c r="AI257" s="678"/>
      <c r="AJ257" s="678"/>
      <c r="AK257" s="679">
        <v>3</v>
      </c>
      <c r="AL257" s="680"/>
      <c r="AM257" s="681"/>
      <c r="AN257" s="682"/>
      <c r="AO257" s="682"/>
      <c r="AP257" s="682"/>
      <c r="AQ257" s="682"/>
      <c r="AR257" s="683"/>
      <c r="AS257" s="312"/>
      <c r="AT257" s="521"/>
      <c r="AU257" s="521"/>
      <c r="AV257" s="521"/>
      <c r="AW257" s="521"/>
      <c r="AX257" s="521"/>
      <c r="AY257" s="687"/>
      <c r="AZ257" s="687"/>
      <c r="BA257" s="521"/>
      <c r="BB257" s="622"/>
      <c r="BC257" s="685" t="str">
        <f>'計算書（非表示）'!S253</f>
        <v/>
      </c>
      <c r="BD257" s="685" t="str">
        <f t="shared" si="27"/>
        <v/>
      </c>
      <c r="BE257" s="685" t="str">
        <f t="shared" si="28"/>
        <v/>
      </c>
      <c r="BF257" s="685" t="str">
        <f t="shared" si="29"/>
        <v/>
      </c>
      <c r="BG257" s="686" t="str">
        <f t="shared" si="30"/>
        <v/>
      </c>
      <c r="CV257" s="329"/>
      <c r="CW257" s="329"/>
    </row>
    <row r="258" spans="2:101" s="124" customFormat="1" ht="23.25" customHeight="1">
      <c r="B258" s="325"/>
      <c r="C258" s="333">
        <v>249</v>
      </c>
      <c r="D258" s="677" t="str">
        <f t="shared" si="33"/>
        <v/>
      </c>
      <c r="E258" s="678"/>
      <c r="F258" s="678"/>
      <c r="G258" s="678"/>
      <c r="H258" s="679">
        <v>1</v>
      </c>
      <c r="I258" s="680"/>
      <c r="J258" s="681"/>
      <c r="K258" s="682"/>
      <c r="L258" s="682"/>
      <c r="M258" s="682"/>
      <c r="N258" s="682"/>
      <c r="O258" s="683"/>
      <c r="P258" s="312"/>
      <c r="Q258" s="521"/>
      <c r="R258" s="521"/>
      <c r="S258" s="521"/>
      <c r="T258" s="521"/>
      <c r="U258" s="521"/>
      <c r="V258" s="684"/>
      <c r="W258" s="684"/>
      <c r="X258" s="521"/>
      <c r="Y258" s="622"/>
      <c r="Z258" s="685" t="str">
        <f>'計算書（非表示）'!I254</f>
        <v/>
      </c>
      <c r="AA258" s="685"/>
      <c r="AB258" s="685"/>
      <c r="AC258" s="685"/>
      <c r="AD258" s="686"/>
      <c r="AF258" s="336">
        <v>249</v>
      </c>
      <c r="AG258" s="677" t="str">
        <f t="shared" si="26"/>
        <v/>
      </c>
      <c r="AH258" s="678"/>
      <c r="AI258" s="678"/>
      <c r="AJ258" s="678"/>
      <c r="AK258" s="679">
        <v>3</v>
      </c>
      <c r="AL258" s="680"/>
      <c r="AM258" s="681"/>
      <c r="AN258" s="682"/>
      <c r="AO258" s="682"/>
      <c r="AP258" s="682"/>
      <c r="AQ258" s="682"/>
      <c r="AR258" s="683"/>
      <c r="AS258" s="312"/>
      <c r="AT258" s="521"/>
      <c r="AU258" s="521"/>
      <c r="AV258" s="521"/>
      <c r="AW258" s="521"/>
      <c r="AX258" s="521"/>
      <c r="AY258" s="687"/>
      <c r="AZ258" s="687"/>
      <c r="BA258" s="521"/>
      <c r="BB258" s="622"/>
      <c r="BC258" s="685" t="str">
        <f>'計算書（非表示）'!S254</f>
        <v/>
      </c>
      <c r="BD258" s="685" t="str">
        <f t="shared" si="27"/>
        <v/>
      </c>
      <c r="BE258" s="685" t="str">
        <f t="shared" si="28"/>
        <v/>
      </c>
      <c r="BF258" s="685" t="str">
        <f t="shared" si="29"/>
        <v/>
      </c>
      <c r="BG258" s="686" t="str">
        <f t="shared" si="30"/>
        <v/>
      </c>
      <c r="CV258" s="329"/>
      <c r="CW258" s="329"/>
    </row>
    <row r="259" spans="2:101" s="124" customFormat="1" ht="23.25" customHeight="1" thickBot="1">
      <c r="B259" s="325"/>
      <c r="C259" s="311">
        <v>250</v>
      </c>
      <c r="D259" s="677" t="str">
        <f t="shared" si="21"/>
        <v/>
      </c>
      <c r="E259" s="678"/>
      <c r="F259" s="678"/>
      <c r="G259" s="678"/>
      <c r="H259" s="679">
        <v>1</v>
      </c>
      <c r="I259" s="680"/>
      <c r="J259" s="681"/>
      <c r="K259" s="682"/>
      <c r="L259" s="682"/>
      <c r="M259" s="682"/>
      <c r="N259" s="682"/>
      <c r="O259" s="683"/>
      <c r="P259" s="315"/>
      <c r="Q259" s="584"/>
      <c r="R259" s="584"/>
      <c r="S259" s="584"/>
      <c r="T259" s="584"/>
      <c r="U259" s="584"/>
      <c r="V259" s="706"/>
      <c r="W259" s="706"/>
      <c r="X259" s="584"/>
      <c r="Y259" s="585"/>
      <c r="Z259" s="685" t="str">
        <f>'計算書（非表示）'!I255</f>
        <v/>
      </c>
      <c r="AA259" s="685"/>
      <c r="AB259" s="685"/>
      <c r="AC259" s="685"/>
      <c r="AD259" s="686"/>
      <c r="AF259" s="336">
        <v>250</v>
      </c>
      <c r="AG259" s="677" t="str">
        <f t="shared" si="15"/>
        <v/>
      </c>
      <c r="AH259" s="678"/>
      <c r="AI259" s="678"/>
      <c r="AJ259" s="678"/>
      <c r="AK259" s="679">
        <v>3</v>
      </c>
      <c r="AL259" s="680"/>
      <c r="AM259" s="681"/>
      <c r="AN259" s="682"/>
      <c r="AO259" s="682"/>
      <c r="AP259" s="682"/>
      <c r="AQ259" s="682"/>
      <c r="AR259" s="683"/>
      <c r="AS259" s="315"/>
      <c r="AT259" s="584"/>
      <c r="AU259" s="584"/>
      <c r="AV259" s="584"/>
      <c r="AW259" s="584"/>
      <c r="AX259" s="584"/>
      <c r="AY259" s="707"/>
      <c r="AZ259" s="707"/>
      <c r="BA259" s="584"/>
      <c r="BB259" s="585"/>
      <c r="BC259" s="685" t="str">
        <f>'計算書（非表示）'!S255</f>
        <v/>
      </c>
      <c r="BD259" s="685" t="str">
        <f t="shared" ref="BD259" si="34">IF(AY259=0,"",BB259*BC259)</f>
        <v/>
      </c>
      <c r="BE259" s="685" t="str">
        <f t="shared" ref="BE259" si="35">IF(AZ259=0,"",BC259*BD259)</f>
        <v/>
      </c>
      <c r="BF259" s="685" t="str">
        <f t="shared" ref="BF259" si="36">IF(BA259=0,"",BD259*BE259)</f>
        <v/>
      </c>
      <c r="BG259" s="686" t="str">
        <f t="shared" ref="BG259" si="37">IF(BB259=0,"",BE259*BF259)</f>
        <v/>
      </c>
      <c r="CV259" s="329"/>
      <c r="CW259" s="329"/>
    </row>
    <row r="260" spans="2:101" ht="23.25" customHeight="1"/>
    <row r="261" spans="2:101" ht="23.25" customHeight="1"/>
    <row r="262" spans="2:101" ht="23.25" customHeight="1"/>
    <row r="263" spans="2:101" ht="23.25" customHeight="1"/>
    <row r="264" spans="2:101" ht="23.25" customHeight="1"/>
    <row r="265" spans="2:101" ht="23.25" customHeight="1"/>
    <row r="266" spans="2:101" ht="23.25" customHeight="1"/>
    <row r="267" spans="2:101" ht="23.25" customHeight="1"/>
    <row r="268" spans="2:101" ht="23.25" customHeight="1"/>
    <row r="269" spans="2:101" ht="23.25" customHeight="1"/>
    <row r="270" spans="2:101" ht="23.25" customHeight="1"/>
    <row r="271" spans="2:101" ht="23.25" customHeight="1"/>
    <row r="272" spans="2:101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</sheetData>
  <sheetProtection selectLockedCells="1"/>
  <mergeCells count="4023">
    <mergeCell ref="D128:G128"/>
    <mergeCell ref="H128:I128"/>
    <mergeCell ref="J128:O128"/>
    <mergeCell ref="Q128:S128"/>
    <mergeCell ref="T128:U128"/>
    <mergeCell ref="V128:W128"/>
    <mergeCell ref="X128:Y128"/>
    <mergeCell ref="Z128:AD128"/>
    <mergeCell ref="AG128:AJ128"/>
    <mergeCell ref="AK128:AL128"/>
    <mergeCell ref="AM128:AR128"/>
    <mergeCell ref="AT128:AV128"/>
    <mergeCell ref="AW128:AX128"/>
    <mergeCell ref="AY128:AZ128"/>
    <mergeCell ref="BA128:BB128"/>
    <mergeCell ref="BC128:BG128"/>
    <mergeCell ref="D259:G259"/>
    <mergeCell ref="H259:I259"/>
    <mergeCell ref="J259:O259"/>
    <mergeCell ref="Q259:S259"/>
    <mergeCell ref="T259:U259"/>
    <mergeCell ref="V259:W259"/>
    <mergeCell ref="X259:Y259"/>
    <mergeCell ref="Z259:AD259"/>
    <mergeCell ref="AG259:AJ259"/>
    <mergeCell ref="AK259:AL259"/>
    <mergeCell ref="AM259:AR259"/>
    <mergeCell ref="AT259:AV259"/>
    <mergeCell ref="AW259:AX259"/>
    <mergeCell ref="AY259:AZ259"/>
    <mergeCell ref="BA259:BB259"/>
    <mergeCell ref="BC259:BG259"/>
    <mergeCell ref="D126:G126"/>
    <mergeCell ref="H126:I126"/>
    <mergeCell ref="J126:O126"/>
    <mergeCell ref="Q126:S126"/>
    <mergeCell ref="T126:U126"/>
    <mergeCell ref="V126:W126"/>
    <mergeCell ref="X126:Y126"/>
    <mergeCell ref="Z126:AD126"/>
    <mergeCell ref="AG126:AJ126"/>
    <mergeCell ref="AK126:AL126"/>
    <mergeCell ref="AM126:AR126"/>
    <mergeCell ref="AT126:AV126"/>
    <mergeCell ref="AW126:AX126"/>
    <mergeCell ref="AY126:AZ126"/>
    <mergeCell ref="BA126:BB126"/>
    <mergeCell ref="BC126:BG126"/>
    <mergeCell ref="D127:G127"/>
    <mergeCell ref="H127:I127"/>
    <mergeCell ref="J127:O127"/>
    <mergeCell ref="Q127:S127"/>
    <mergeCell ref="T127:U127"/>
    <mergeCell ref="V127:W127"/>
    <mergeCell ref="X127:Y127"/>
    <mergeCell ref="Z127:AD127"/>
    <mergeCell ref="AG127:AJ127"/>
    <mergeCell ref="AK127:AL127"/>
    <mergeCell ref="AM127:AR127"/>
    <mergeCell ref="AT127:AV127"/>
    <mergeCell ref="AW127:AX127"/>
    <mergeCell ref="AY127:AZ127"/>
    <mergeCell ref="BA127:BB127"/>
    <mergeCell ref="BC127:BG127"/>
    <mergeCell ref="D124:G124"/>
    <mergeCell ref="H124:I124"/>
    <mergeCell ref="J124:O124"/>
    <mergeCell ref="Q124:S124"/>
    <mergeCell ref="T124:U124"/>
    <mergeCell ref="V124:W124"/>
    <mergeCell ref="X124:Y124"/>
    <mergeCell ref="Z124:AD124"/>
    <mergeCell ref="AG124:AJ124"/>
    <mergeCell ref="AK124:AL124"/>
    <mergeCell ref="AM124:AR124"/>
    <mergeCell ref="AT124:AV124"/>
    <mergeCell ref="AW124:AX124"/>
    <mergeCell ref="AY124:AZ124"/>
    <mergeCell ref="BA124:BB124"/>
    <mergeCell ref="BC124:BG124"/>
    <mergeCell ref="D125:G125"/>
    <mergeCell ref="H125:I125"/>
    <mergeCell ref="J125:O125"/>
    <mergeCell ref="Q125:S125"/>
    <mergeCell ref="T125:U125"/>
    <mergeCell ref="V125:W125"/>
    <mergeCell ref="X125:Y125"/>
    <mergeCell ref="Z125:AD125"/>
    <mergeCell ref="AG125:AJ125"/>
    <mergeCell ref="AK125:AL125"/>
    <mergeCell ref="AM125:AR125"/>
    <mergeCell ref="AT125:AV125"/>
    <mergeCell ref="AW125:AX125"/>
    <mergeCell ref="AY125:AZ125"/>
    <mergeCell ref="BA125:BB125"/>
    <mergeCell ref="BC125:BG125"/>
    <mergeCell ref="D122:G122"/>
    <mergeCell ref="H122:I122"/>
    <mergeCell ref="J122:O122"/>
    <mergeCell ref="Q122:S122"/>
    <mergeCell ref="T122:U122"/>
    <mergeCell ref="V122:W122"/>
    <mergeCell ref="X122:Y122"/>
    <mergeCell ref="Z122:AD122"/>
    <mergeCell ref="AG122:AJ122"/>
    <mergeCell ref="AK122:AL122"/>
    <mergeCell ref="AM122:AR122"/>
    <mergeCell ref="AT122:AV122"/>
    <mergeCell ref="AW122:AX122"/>
    <mergeCell ref="AY122:AZ122"/>
    <mergeCell ref="BA122:BB122"/>
    <mergeCell ref="BC122:BG122"/>
    <mergeCell ref="D123:G123"/>
    <mergeCell ref="H123:I123"/>
    <mergeCell ref="J123:O123"/>
    <mergeCell ref="Q123:S123"/>
    <mergeCell ref="T123:U123"/>
    <mergeCell ref="V123:W123"/>
    <mergeCell ref="X123:Y123"/>
    <mergeCell ref="Z123:AD123"/>
    <mergeCell ref="AG123:AJ123"/>
    <mergeCell ref="AK123:AL123"/>
    <mergeCell ref="AM123:AR123"/>
    <mergeCell ref="AT123:AV123"/>
    <mergeCell ref="AW123:AX123"/>
    <mergeCell ref="AY123:AZ123"/>
    <mergeCell ref="BA123:BB123"/>
    <mergeCell ref="BC123:BG123"/>
    <mergeCell ref="D120:G120"/>
    <mergeCell ref="H120:I120"/>
    <mergeCell ref="J120:O120"/>
    <mergeCell ref="Q120:S120"/>
    <mergeCell ref="T120:U120"/>
    <mergeCell ref="V120:W120"/>
    <mergeCell ref="X120:Y120"/>
    <mergeCell ref="Z120:AD120"/>
    <mergeCell ref="AG120:AJ120"/>
    <mergeCell ref="AK120:AL120"/>
    <mergeCell ref="AM120:AR120"/>
    <mergeCell ref="AT120:AV120"/>
    <mergeCell ref="AW120:AX120"/>
    <mergeCell ref="AY120:AZ120"/>
    <mergeCell ref="BA120:BB120"/>
    <mergeCell ref="BC120:BG120"/>
    <mergeCell ref="D121:G121"/>
    <mergeCell ref="H121:I121"/>
    <mergeCell ref="J121:O121"/>
    <mergeCell ref="Q121:S121"/>
    <mergeCell ref="T121:U121"/>
    <mergeCell ref="V121:W121"/>
    <mergeCell ref="X121:Y121"/>
    <mergeCell ref="Z121:AD121"/>
    <mergeCell ref="AG121:AJ121"/>
    <mergeCell ref="AK121:AL121"/>
    <mergeCell ref="AM121:AR121"/>
    <mergeCell ref="AT121:AV121"/>
    <mergeCell ref="AW121:AX121"/>
    <mergeCell ref="AY121:AZ121"/>
    <mergeCell ref="BA121:BB121"/>
    <mergeCell ref="BC121:BG121"/>
    <mergeCell ref="D118:G118"/>
    <mergeCell ref="H118:I118"/>
    <mergeCell ref="J118:O118"/>
    <mergeCell ref="Q118:S118"/>
    <mergeCell ref="T118:U118"/>
    <mergeCell ref="V118:W118"/>
    <mergeCell ref="X118:Y118"/>
    <mergeCell ref="Z118:AD118"/>
    <mergeCell ref="AG118:AJ118"/>
    <mergeCell ref="AK118:AL118"/>
    <mergeCell ref="AM118:AR118"/>
    <mergeCell ref="AT118:AV118"/>
    <mergeCell ref="AW118:AX118"/>
    <mergeCell ref="AY118:AZ118"/>
    <mergeCell ref="BA118:BB118"/>
    <mergeCell ref="BC118:BG118"/>
    <mergeCell ref="D119:G119"/>
    <mergeCell ref="H119:I119"/>
    <mergeCell ref="J119:O119"/>
    <mergeCell ref="Q119:S119"/>
    <mergeCell ref="T119:U119"/>
    <mergeCell ref="V119:W119"/>
    <mergeCell ref="X119:Y119"/>
    <mergeCell ref="Z119:AD119"/>
    <mergeCell ref="AG119:AJ119"/>
    <mergeCell ref="AK119:AL119"/>
    <mergeCell ref="AM119:AR119"/>
    <mergeCell ref="AT119:AV119"/>
    <mergeCell ref="AW119:AX119"/>
    <mergeCell ref="AY119:AZ119"/>
    <mergeCell ref="BA119:BB119"/>
    <mergeCell ref="BC119:BG119"/>
    <mergeCell ref="D116:G116"/>
    <mergeCell ref="H116:I116"/>
    <mergeCell ref="J116:O116"/>
    <mergeCell ref="Q116:S116"/>
    <mergeCell ref="T116:U116"/>
    <mergeCell ref="V116:W116"/>
    <mergeCell ref="X116:Y116"/>
    <mergeCell ref="Z116:AD116"/>
    <mergeCell ref="AG116:AJ116"/>
    <mergeCell ref="AK116:AL116"/>
    <mergeCell ref="AM116:AR116"/>
    <mergeCell ref="AT116:AV116"/>
    <mergeCell ref="AW116:AX116"/>
    <mergeCell ref="AY116:AZ116"/>
    <mergeCell ref="BA116:BB116"/>
    <mergeCell ref="BC116:BG116"/>
    <mergeCell ref="D117:G117"/>
    <mergeCell ref="H117:I117"/>
    <mergeCell ref="J117:O117"/>
    <mergeCell ref="Q117:S117"/>
    <mergeCell ref="T117:U117"/>
    <mergeCell ref="V117:W117"/>
    <mergeCell ref="X117:Y117"/>
    <mergeCell ref="Z117:AD117"/>
    <mergeCell ref="AG117:AJ117"/>
    <mergeCell ref="AK117:AL117"/>
    <mergeCell ref="AM117:AR117"/>
    <mergeCell ref="AT117:AV117"/>
    <mergeCell ref="AW117:AX117"/>
    <mergeCell ref="AY117:AZ117"/>
    <mergeCell ref="BA117:BB117"/>
    <mergeCell ref="BC117:BG117"/>
    <mergeCell ref="D114:G114"/>
    <mergeCell ref="H114:I114"/>
    <mergeCell ref="J114:O114"/>
    <mergeCell ref="Q114:S114"/>
    <mergeCell ref="T114:U114"/>
    <mergeCell ref="V114:W114"/>
    <mergeCell ref="X114:Y114"/>
    <mergeCell ref="Z114:AD114"/>
    <mergeCell ref="AG114:AJ114"/>
    <mergeCell ref="AK114:AL114"/>
    <mergeCell ref="AM114:AR114"/>
    <mergeCell ref="AT114:AV114"/>
    <mergeCell ref="AW114:AX114"/>
    <mergeCell ref="AY114:AZ114"/>
    <mergeCell ref="BA114:BB114"/>
    <mergeCell ref="BC114:BG114"/>
    <mergeCell ref="D115:G115"/>
    <mergeCell ref="H115:I115"/>
    <mergeCell ref="J115:O115"/>
    <mergeCell ref="Q115:S115"/>
    <mergeCell ref="T115:U115"/>
    <mergeCell ref="V115:W115"/>
    <mergeCell ref="X115:Y115"/>
    <mergeCell ref="Z115:AD115"/>
    <mergeCell ref="AG115:AJ115"/>
    <mergeCell ref="AK115:AL115"/>
    <mergeCell ref="AM115:AR115"/>
    <mergeCell ref="AT115:AV115"/>
    <mergeCell ref="AW115:AX115"/>
    <mergeCell ref="AY115:AZ115"/>
    <mergeCell ref="BA115:BB115"/>
    <mergeCell ref="BC115:BG115"/>
    <mergeCell ref="D112:G112"/>
    <mergeCell ref="H112:I112"/>
    <mergeCell ref="J112:O112"/>
    <mergeCell ref="Q112:S112"/>
    <mergeCell ref="T112:U112"/>
    <mergeCell ref="V112:W112"/>
    <mergeCell ref="X112:Y112"/>
    <mergeCell ref="Z112:AD112"/>
    <mergeCell ref="AG112:AJ112"/>
    <mergeCell ref="AK112:AL112"/>
    <mergeCell ref="AM112:AR112"/>
    <mergeCell ref="AT112:AV112"/>
    <mergeCell ref="AW112:AX112"/>
    <mergeCell ref="AY112:AZ112"/>
    <mergeCell ref="BA112:BB112"/>
    <mergeCell ref="BC112:BG112"/>
    <mergeCell ref="D113:G113"/>
    <mergeCell ref="H113:I113"/>
    <mergeCell ref="J113:O113"/>
    <mergeCell ref="Q113:S113"/>
    <mergeCell ref="T113:U113"/>
    <mergeCell ref="V113:W113"/>
    <mergeCell ref="X113:Y113"/>
    <mergeCell ref="Z113:AD113"/>
    <mergeCell ref="AG113:AJ113"/>
    <mergeCell ref="AK113:AL113"/>
    <mergeCell ref="AM113:AR113"/>
    <mergeCell ref="AT113:AV113"/>
    <mergeCell ref="AW113:AX113"/>
    <mergeCell ref="AY113:AZ113"/>
    <mergeCell ref="BA113:BB113"/>
    <mergeCell ref="BC113:BG113"/>
    <mergeCell ref="D110:G110"/>
    <mergeCell ref="H110:I110"/>
    <mergeCell ref="J110:O110"/>
    <mergeCell ref="Q110:S110"/>
    <mergeCell ref="T110:U110"/>
    <mergeCell ref="V110:W110"/>
    <mergeCell ref="X110:Y110"/>
    <mergeCell ref="Z110:AD110"/>
    <mergeCell ref="AG110:AJ110"/>
    <mergeCell ref="AK110:AL110"/>
    <mergeCell ref="AM110:AR110"/>
    <mergeCell ref="AT110:AV110"/>
    <mergeCell ref="AW110:AX110"/>
    <mergeCell ref="AY110:AZ110"/>
    <mergeCell ref="BA110:BB110"/>
    <mergeCell ref="BC110:BG110"/>
    <mergeCell ref="D111:G111"/>
    <mergeCell ref="H111:I111"/>
    <mergeCell ref="J111:O111"/>
    <mergeCell ref="Q111:S111"/>
    <mergeCell ref="T111:U111"/>
    <mergeCell ref="V111:W111"/>
    <mergeCell ref="X111:Y111"/>
    <mergeCell ref="Z111:AD111"/>
    <mergeCell ref="AG111:AJ111"/>
    <mergeCell ref="AK111:AL111"/>
    <mergeCell ref="AM111:AR111"/>
    <mergeCell ref="AT111:AV111"/>
    <mergeCell ref="AW111:AX111"/>
    <mergeCell ref="AY111:AZ111"/>
    <mergeCell ref="BA111:BB111"/>
    <mergeCell ref="BC111:BG111"/>
    <mergeCell ref="P4:P9"/>
    <mergeCell ref="AS4:AS9"/>
    <mergeCell ref="BC10:BG10"/>
    <mergeCell ref="C4:C9"/>
    <mergeCell ref="AF4:AF9"/>
    <mergeCell ref="AF3:BG3"/>
    <mergeCell ref="C3:AD3"/>
    <mergeCell ref="AG109:AJ109"/>
    <mergeCell ref="AK109:AL109"/>
    <mergeCell ref="AM109:AR109"/>
    <mergeCell ref="AT109:AV109"/>
    <mergeCell ref="AW109:AX109"/>
    <mergeCell ref="AY109:AZ109"/>
    <mergeCell ref="AG108:AJ108"/>
    <mergeCell ref="AK108:AL108"/>
    <mergeCell ref="AM108:AR108"/>
    <mergeCell ref="AT108:AV108"/>
    <mergeCell ref="AW108:AX108"/>
    <mergeCell ref="AY108:AZ108"/>
    <mergeCell ref="AG107:AJ107"/>
    <mergeCell ref="AK107:AL107"/>
    <mergeCell ref="AM107:AR107"/>
    <mergeCell ref="AT107:AV107"/>
    <mergeCell ref="AW107:AX107"/>
    <mergeCell ref="AY107:AZ107"/>
    <mergeCell ref="AG106:AJ106"/>
    <mergeCell ref="AK106:AL106"/>
    <mergeCell ref="AM106:AR106"/>
    <mergeCell ref="AT106:AV106"/>
    <mergeCell ref="AW106:AX106"/>
    <mergeCell ref="AY106:AZ106"/>
    <mergeCell ref="BA104:BB104"/>
    <mergeCell ref="BC104:BG104"/>
    <mergeCell ref="AG105:AJ105"/>
    <mergeCell ref="AK105:AL105"/>
    <mergeCell ref="AM105:AR105"/>
    <mergeCell ref="AT105:AV105"/>
    <mergeCell ref="AW105:AX105"/>
    <mergeCell ref="AY105:AZ105"/>
    <mergeCell ref="BA105:BB105"/>
    <mergeCell ref="BC105:BG105"/>
    <mergeCell ref="AG104:AJ104"/>
    <mergeCell ref="AK104:AL104"/>
    <mergeCell ref="AM104:AR104"/>
    <mergeCell ref="AT104:AV104"/>
    <mergeCell ref="AW104:AX104"/>
    <mergeCell ref="AY104:AZ104"/>
    <mergeCell ref="AG103:AJ103"/>
    <mergeCell ref="AK103:AL103"/>
    <mergeCell ref="AM103:AR103"/>
    <mergeCell ref="AT103:AV103"/>
    <mergeCell ref="AW103:AX103"/>
    <mergeCell ref="AY103:AZ103"/>
    <mergeCell ref="AG102:AJ102"/>
    <mergeCell ref="AK102:AL102"/>
    <mergeCell ref="AM102:AR102"/>
    <mergeCell ref="AT102:AV102"/>
    <mergeCell ref="AW102:AX102"/>
    <mergeCell ref="AY102:AZ102"/>
    <mergeCell ref="BA100:BB100"/>
    <mergeCell ref="BC100:BG100"/>
    <mergeCell ref="AG101:AJ101"/>
    <mergeCell ref="AK101:AL101"/>
    <mergeCell ref="AM101:AR101"/>
    <mergeCell ref="AT101:AV101"/>
    <mergeCell ref="AW101:AX101"/>
    <mergeCell ref="AY101:AZ101"/>
    <mergeCell ref="BA101:BB101"/>
    <mergeCell ref="BC101:BG101"/>
    <mergeCell ref="AW99:AX99"/>
    <mergeCell ref="AY99:AZ99"/>
    <mergeCell ref="BA99:BB99"/>
    <mergeCell ref="BC99:BG99"/>
    <mergeCell ref="AG100:AJ100"/>
    <mergeCell ref="AK100:AL100"/>
    <mergeCell ref="AM100:AR100"/>
    <mergeCell ref="AT100:AV100"/>
    <mergeCell ref="AW100:AX100"/>
    <mergeCell ref="AY100:AZ100"/>
    <mergeCell ref="AG99:AJ99"/>
    <mergeCell ref="AK99:AL99"/>
    <mergeCell ref="AM99:AR99"/>
    <mergeCell ref="AT99:AV99"/>
    <mergeCell ref="BC97:BG97"/>
    <mergeCell ref="AG98:AJ98"/>
    <mergeCell ref="AK98:AL98"/>
    <mergeCell ref="AM98:AR98"/>
    <mergeCell ref="AT98:AV98"/>
    <mergeCell ref="AW98:AX98"/>
    <mergeCell ref="AY98:AZ98"/>
    <mergeCell ref="BA98:BB98"/>
    <mergeCell ref="BC98:BG98"/>
    <mergeCell ref="AK97:AL97"/>
    <mergeCell ref="AM97:AR97"/>
    <mergeCell ref="AT97:AV97"/>
    <mergeCell ref="AW97:AX97"/>
    <mergeCell ref="AY97:AZ97"/>
    <mergeCell ref="BA97:BB97"/>
    <mergeCell ref="BA95:BB95"/>
    <mergeCell ref="BC95:BG95"/>
    <mergeCell ref="AG96:AJ96"/>
    <mergeCell ref="AK96:AL96"/>
    <mergeCell ref="AM96:AR96"/>
    <mergeCell ref="AT96:AV96"/>
    <mergeCell ref="AW96:AX96"/>
    <mergeCell ref="AY96:AZ96"/>
    <mergeCell ref="BA96:BB96"/>
    <mergeCell ref="BC96:BG96"/>
    <mergeCell ref="AG95:AJ95"/>
    <mergeCell ref="AK95:AL95"/>
    <mergeCell ref="AM95:AR95"/>
    <mergeCell ref="AT95:AV95"/>
    <mergeCell ref="AW95:AX95"/>
    <mergeCell ref="AY95:AZ95"/>
    <mergeCell ref="AG94:AJ94"/>
    <mergeCell ref="AK94:AL94"/>
    <mergeCell ref="AM94:AR94"/>
    <mergeCell ref="AT94:AV94"/>
    <mergeCell ref="AW94:AX94"/>
    <mergeCell ref="AY94:AZ94"/>
    <mergeCell ref="AG93:AJ93"/>
    <mergeCell ref="AK93:AL93"/>
    <mergeCell ref="AM93:AR93"/>
    <mergeCell ref="AT93:AV93"/>
    <mergeCell ref="AW93:AX93"/>
    <mergeCell ref="AY93:AZ93"/>
    <mergeCell ref="BC91:BG91"/>
    <mergeCell ref="AG92:AJ92"/>
    <mergeCell ref="AK92:AL92"/>
    <mergeCell ref="AM92:AR92"/>
    <mergeCell ref="AT92:AV92"/>
    <mergeCell ref="AW92:AX92"/>
    <mergeCell ref="AY92:AZ92"/>
    <mergeCell ref="BA92:BB92"/>
    <mergeCell ref="BC92:BG92"/>
    <mergeCell ref="AG91:AJ91"/>
    <mergeCell ref="AK91:AL91"/>
    <mergeCell ref="AM91:AR91"/>
    <mergeCell ref="AT91:AV91"/>
    <mergeCell ref="AW91:AX91"/>
    <mergeCell ref="AY91:AZ91"/>
    <mergeCell ref="BA93:BB93"/>
    <mergeCell ref="BC93:BG93"/>
    <mergeCell ref="BA94:BB94"/>
    <mergeCell ref="BC94:BG94"/>
    <mergeCell ref="BA91:BB91"/>
    <mergeCell ref="BA89:BB89"/>
    <mergeCell ref="BC89:BG89"/>
    <mergeCell ref="AG90:AJ90"/>
    <mergeCell ref="AK90:AL90"/>
    <mergeCell ref="AM90:AR90"/>
    <mergeCell ref="AT90:AV90"/>
    <mergeCell ref="AW90:AX90"/>
    <mergeCell ref="AY90:AZ90"/>
    <mergeCell ref="BA90:BB90"/>
    <mergeCell ref="BC90:BG90"/>
    <mergeCell ref="AG89:AJ89"/>
    <mergeCell ref="AK89:AL89"/>
    <mergeCell ref="AM89:AR89"/>
    <mergeCell ref="AT89:AV89"/>
    <mergeCell ref="AW89:AX89"/>
    <mergeCell ref="AY89:AZ89"/>
    <mergeCell ref="BC87:BG87"/>
    <mergeCell ref="AG88:AJ88"/>
    <mergeCell ref="AK88:AL88"/>
    <mergeCell ref="AM88:AR88"/>
    <mergeCell ref="AT88:AV88"/>
    <mergeCell ref="AW88:AX88"/>
    <mergeCell ref="AY88:AZ88"/>
    <mergeCell ref="BA88:BB88"/>
    <mergeCell ref="BC88:BG88"/>
    <mergeCell ref="AK87:AL87"/>
    <mergeCell ref="AM87:AR87"/>
    <mergeCell ref="AT87:AV87"/>
    <mergeCell ref="AW87:AX87"/>
    <mergeCell ref="AY87:AZ87"/>
    <mergeCell ref="BA87:BB87"/>
    <mergeCell ref="AK86:AL86"/>
    <mergeCell ref="AM86:AR86"/>
    <mergeCell ref="AT86:AV86"/>
    <mergeCell ref="AW86:AX86"/>
    <mergeCell ref="AY86:AZ86"/>
    <mergeCell ref="AG85:AJ85"/>
    <mergeCell ref="AK85:AL85"/>
    <mergeCell ref="AM85:AR85"/>
    <mergeCell ref="AT85:AV85"/>
    <mergeCell ref="AW85:AX85"/>
    <mergeCell ref="AY85:AZ85"/>
    <mergeCell ref="BC83:BG83"/>
    <mergeCell ref="AG84:AJ84"/>
    <mergeCell ref="AK84:AL84"/>
    <mergeCell ref="AM84:AR84"/>
    <mergeCell ref="AT84:AV84"/>
    <mergeCell ref="AW84:AX84"/>
    <mergeCell ref="AY84:AZ84"/>
    <mergeCell ref="BA84:BB84"/>
    <mergeCell ref="BC84:BG84"/>
    <mergeCell ref="AG83:AJ83"/>
    <mergeCell ref="AK83:AL83"/>
    <mergeCell ref="AM83:AR83"/>
    <mergeCell ref="AT83:AV83"/>
    <mergeCell ref="AW83:AX83"/>
    <mergeCell ref="AY83:AZ83"/>
    <mergeCell ref="BA85:BB85"/>
    <mergeCell ref="BC85:BG85"/>
    <mergeCell ref="BA86:BB86"/>
    <mergeCell ref="BC86:BG86"/>
    <mergeCell ref="BA83:BB83"/>
    <mergeCell ref="BC81:BG81"/>
    <mergeCell ref="AG82:AJ82"/>
    <mergeCell ref="AK82:AL82"/>
    <mergeCell ref="AM82:AR82"/>
    <mergeCell ref="AT82:AV82"/>
    <mergeCell ref="AW82:AX82"/>
    <mergeCell ref="AY82:AZ82"/>
    <mergeCell ref="BA82:BB82"/>
    <mergeCell ref="BC82:BG82"/>
    <mergeCell ref="AG81:AJ81"/>
    <mergeCell ref="AK81:AL81"/>
    <mergeCell ref="AM81:AR81"/>
    <mergeCell ref="AT81:AV81"/>
    <mergeCell ref="AW81:AX81"/>
    <mergeCell ref="AY81:AZ81"/>
    <mergeCell ref="BC79:BG79"/>
    <mergeCell ref="AG80:AJ80"/>
    <mergeCell ref="AK80:AL80"/>
    <mergeCell ref="AM80:AR80"/>
    <mergeCell ref="AT80:AV80"/>
    <mergeCell ref="AW80:AX80"/>
    <mergeCell ref="AY80:AZ80"/>
    <mergeCell ref="BA80:BB80"/>
    <mergeCell ref="BC80:BG80"/>
    <mergeCell ref="AK79:AL79"/>
    <mergeCell ref="AM79:AR79"/>
    <mergeCell ref="AT79:AV79"/>
    <mergeCell ref="AW79:AX79"/>
    <mergeCell ref="AY79:AZ79"/>
    <mergeCell ref="BA79:BB79"/>
    <mergeCell ref="BA81:BB81"/>
    <mergeCell ref="BA77:BB77"/>
    <mergeCell ref="BC77:BG77"/>
    <mergeCell ref="AG78:AJ78"/>
    <mergeCell ref="AK78:AL78"/>
    <mergeCell ref="AM78:AR78"/>
    <mergeCell ref="AT78:AV78"/>
    <mergeCell ref="AW78:AX78"/>
    <mergeCell ref="AY78:AZ78"/>
    <mergeCell ref="BA78:BB78"/>
    <mergeCell ref="BC78:BG78"/>
    <mergeCell ref="AG77:AJ77"/>
    <mergeCell ref="AK77:AL77"/>
    <mergeCell ref="AM77:AR77"/>
    <mergeCell ref="AT77:AV77"/>
    <mergeCell ref="AW77:AX77"/>
    <mergeCell ref="AY77:AZ77"/>
    <mergeCell ref="AG76:AJ76"/>
    <mergeCell ref="AK76:AL76"/>
    <mergeCell ref="AM76:AR76"/>
    <mergeCell ref="AT76:AV76"/>
    <mergeCell ref="AW76:AX76"/>
    <mergeCell ref="AY76:AZ76"/>
    <mergeCell ref="AK75:AL75"/>
    <mergeCell ref="AM75:AR75"/>
    <mergeCell ref="AT75:AV75"/>
    <mergeCell ref="AW75:AX75"/>
    <mergeCell ref="AY75:AZ75"/>
    <mergeCell ref="BC73:BG73"/>
    <mergeCell ref="AG74:AJ74"/>
    <mergeCell ref="AK74:AL74"/>
    <mergeCell ref="AM74:AR74"/>
    <mergeCell ref="AT74:AV74"/>
    <mergeCell ref="AW74:AX74"/>
    <mergeCell ref="AY74:AZ74"/>
    <mergeCell ref="BA74:BB74"/>
    <mergeCell ref="BC74:BG74"/>
    <mergeCell ref="AG73:AJ73"/>
    <mergeCell ref="AK73:AL73"/>
    <mergeCell ref="AM73:AR73"/>
    <mergeCell ref="AT73:AV73"/>
    <mergeCell ref="AW73:AX73"/>
    <mergeCell ref="AY73:AZ73"/>
    <mergeCell ref="BA71:BB71"/>
    <mergeCell ref="BC71:BG71"/>
    <mergeCell ref="AG72:AJ72"/>
    <mergeCell ref="AK72:AL72"/>
    <mergeCell ref="AM72:AR72"/>
    <mergeCell ref="AT72:AV72"/>
    <mergeCell ref="AW72:AX72"/>
    <mergeCell ref="AY72:AZ72"/>
    <mergeCell ref="BA72:BB72"/>
    <mergeCell ref="BC72:BG72"/>
    <mergeCell ref="AG71:AJ71"/>
    <mergeCell ref="AK71:AL71"/>
    <mergeCell ref="AM71:AR71"/>
    <mergeCell ref="AT71:AV71"/>
    <mergeCell ref="AW71:AX71"/>
    <mergeCell ref="AY71:AZ71"/>
    <mergeCell ref="BC69:BG69"/>
    <mergeCell ref="AG70:AJ70"/>
    <mergeCell ref="AK70:AL70"/>
    <mergeCell ref="AM70:AR70"/>
    <mergeCell ref="AT70:AV70"/>
    <mergeCell ref="AW70:AX70"/>
    <mergeCell ref="AY70:AZ70"/>
    <mergeCell ref="BA70:BB70"/>
    <mergeCell ref="BC70:BG70"/>
    <mergeCell ref="AK69:AL69"/>
    <mergeCell ref="AM69:AR69"/>
    <mergeCell ref="AT69:AV69"/>
    <mergeCell ref="AW69:AX69"/>
    <mergeCell ref="AY69:AZ69"/>
    <mergeCell ref="BA69:BB69"/>
    <mergeCell ref="AK68:AL68"/>
    <mergeCell ref="AM68:AR68"/>
    <mergeCell ref="AT68:AV68"/>
    <mergeCell ref="AW68:AX68"/>
    <mergeCell ref="AY68:AZ68"/>
    <mergeCell ref="AG67:AJ67"/>
    <mergeCell ref="AK67:AL67"/>
    <mergeCell ref="AM67:AR67"/>
    <mergeCell ref="AT67:AV67"/>
    <mergeCell ref="AW67:AX67"/>
    <mergeCell ref="AY67:AZ67"/>
    <mergeCell ref="BA65:BB65"/>
    <mergeCell ref="BC65:BG65"/>
    <mergeCell ref="AG66:AJ66"/>
    <mergeCell ref="AK66:AL66"/>
    <mergeCell ref="AM66:AR66"/>
    <mergeCell ref="AT66:AV66"/>
    <mergeCell ref="AW66:AX66"/>
    <mergeCell ref="AY66:AZ66"/>
    <mergeCell ref="BA66:BB66"/>
    <mergeCell ref="BC66:BG66"/>
    <mergeCell ref="AG65:AJ65"/>
    <mergeCell ref="AK65:AL65"/>
    <mergeCell ref="AM65:AR65"/>
    <mergeCell ref="AT65:AV65"/>
    <mergeCell ref="AW65:AX65"/>
    <mergeCell ref="AY65:AZ65"/>
    <mergeCell ref="BC63:BG63"/>
    <mergeCell ref="AG64:AJ64"/>
    <mergeCell ref="AK64:AL64"/>
    <mergeCell ref="AM64:AR64"/>
    <mergeCell ref="AT64:AV64"/>
    <mergeCell ref="AW64:AX64"/>
    <mergeCell ref="AY64:AZ64"/>
    <mergeCell ref="BA64:BB64"/>
    <mergeCell ref="BC64:BG64"/>
    <mergeCell ref="AK63:AL63"/>
    <mergeCell ref="AM63:AR63"/>
    <mergeCell ref="AT63:AV63"/>
    <mergeCell ref="AW63:AX63"/>
    <mergeCell ref="AY63:AZ63"/>
    <mergeCell ref="BA63:BB63"/>
    <mergeCell ref="AG62:AJ62"/>
    <mergeCell ref="AK62:AL62"/>
    <mergeCell ref="AM62:AR62"/>
    <mergeCell ref="AT62:AV62"/>
    <mergeCell ref="AW62:AX62"/>
    <mergeCell ref="AY62:AZ62"/>
    <mergeCell ref="AM56:AR56"/>
    <mergeCell ref="AT56:AV56"/>
    <mergeCell ref="AW56:AX56"/>
    <mergeCell ref="AY56:AZ56"/>
    <mergeCell ref="AG57:AJ57"/>
    <mergeCell ref="BC56:BG56"/>
    <mergeCell ref="AG61:AJ61"/>
    <mergeCell ref="AK61:AL61"/>
    <mergeCell ref="AM61:AR61"/>
    <mergeCell ref="AT61:AV61"/>
    <mergeCell ref="AW61:AX61"/>
    <mergeCell ref="AY61:AZ61"/>
    <mergeCell ref="BA59:BB59"/>
    <mergeCell ref="BC59:BG59"/>
    <mergeCell ref="AG60:AJ60"/>
    <mergeCell ref="AK60:AL60"/>
    <mergeCell ref="AM60:AR60"/>
    <mergeCell ref="AT60:AV60"/>
    <mergeCell ref="AW60:AX60"/>
    <mergeCell ref="AY60:AZ60"/>
    <mergeCell ref="BA60:BB60"/>
    <mergeCell ref="BC60:BG60"/>
    <mergeCell ref="AG59:AJ59"/>
    <mergeCell ref="AK59:AL59"/>
    <mergeCell ref="AM59:AR59"/>
    <mergeCell ref="AT59:AV59"/>
    <mergeCell ref="AW59:AX59"/>
    <mergeCell ref="AY59:AZ59"/>
    <mergeCell ref="BA54:BB54"/>
    <mergeCell ref="BC54:BG54"/>
    <mergeCell ref="AG53:AJ53"/>
    <mergeCell ref="AK53:AL53"/>
    <mergeCell ref="AM53:AR53"/>
    <mergeCell ref="AT53:AV53"/>
    <mergeCell ref="AW53:AX53"/>
    <mergeCell ref="AY53:AZ53"/>
    <mergeCell ref="AG51:AJ51"/>
    <mergeCell ref="AM48:AR48"/>
    <mergeCell ref="AT48:AV48"/>
    <mergeCell ref="AW48:AX48"/>
    <mergeCell ref="AY48:AZ48"/>
    <mergeCell ref="BA48:BB48"/>
    <mergeCell ref="BC48:BG48"/>
    <mergeCell ref="BC57:BG57"/>
    <mergeCell ref="AG58:AJ58"/>
    <mergeCell ref="AK58:AL58"/>
    <mergeCell ref="AM58:AR58"/>
    <mergeCell ref="AT58:AV58"/>
    <mergeCell ref="AW58:AX58"/>
    <mergeCell ref="AY58:AZ58"/>
    <mergeCell ref="BA58:BB58"/>
    <mergeCell ref="BC58:BG58"/>
    <mergeCell ref="AK57:AL57"/>
    <mergeCell ref="AM57:AR57"/>
    <mergeCell ref="AT57:AV57"/>
    <mergeCell ref="AW57:AX57"/>
    <mergeCell ref="AY57:AZ57"/>
    <mergeCell ref="BA57:BB57"/>
    <mergeCell ref="AG56:AJ56"/>
    <mergeCell ref="AK56:AL56"/>
    <mergeCell ref="AY44:AZ44"/>
    <mergeCell ref="BA44:BB44"/>
    <mergeCell ref="BC42:BG42"/>
    <mergeCell ref="AG43:AJ43"/>
    <mergeCell ref="AK43:AL43"/>
    <mergeCell ref="AM43:AR43"/>
    <mergeCell ref="AT43:AV43"/>
    <mergeCell ref="AW43:AX43"/>
    <mergeCell ref="AY43:AZ43"/>
    <mergeCell ref="BA43:BB43"/>
    <mergeCell ref="BC43:BG43"/>
    <mergeCell ref="AY42:AZ42"/>
    <mergeCell ref="BA42:BB42"/>
    <mergeCell ref="AM42:AR42"/>
    <mergeCell ref="AW46:AX46"/>
    <mergeCell ref="AY46:AZ46"/>
    <mergeCell ref="BA46:BB46"/>
    <mergeCell ref="BC46:BG46"/>
    <mergeCell ref="AT41:AV41"/>
    <mergeCell ref="AW41:AX41"/>
    <mergeCell ref="AY41:AZ41"/>
    <mergeCell ref="AM40:AR40"/>
    <mergeCell ref="AT40:AV40"/>
    <mergeCell ref="AW40:AX40"/>
    <mergeCell ref="AY40:AZ40"/>
    <mergeCell ref="BA40:BB40"/>
    <mergeCell ref="BC40:BG40"/>
    <mergeCell ref="BA38:BB38"/>
    <mergeCell ref="BC38:BG38"/>
    <mergeCell ref="AG39:AJ39"/>
    <mergeCell ref="AK39:AL39"/>
    <mergeCell ref="AM39:AR39"/>
    <mergeCell ref="AT39:AV39"/>
    <mergeCell ref="AW39:AX39"/>
    <mergeCell ref="AY39:AZ39"/>
    <mergeCell ref="BA39:BB39"/>
    <mergeCell ref="BC39:BG39"/>
    <mergeCell ref="AG38:AJ38"/>
    <mergeCell ref="AK38:AL38"/>
    <mergeCell ref="AM38:AR38"/>
    <mergeCell ref="AT38:AV38"/>
    <mergeCell ref="AW38:AX38"/>
    <mergeCell ref="AY38:AZ38"/>
    <mergeCell ref="AG40:AJ40"/>
    <mergeCell ref="AK40:AL40"/>
    <mergeCell ref="BA41:BB41"/>
    <mergeCell ref="BC41:BG41"/>
    <mergeCell ref="BA36:BB36"/>
    <mergeCell ref="BC36:BG36"/>
    <mergeCell ref="AG37:AJ37"/>
    <mergeCell ref="AK37:AL37"/>
    <mergeCell ref="AM37:AR37"/>
    <mergeCell ref="AT37:AV37"/>
    <mergeCell ref="AW37:AX37"/>
    <mergeCell ref="AY37:AZ37"/>
    <mergeCell ref="BA37:BB37"/>
    <mergeCell ref="BC37:BG37"/>
    <mergeCell ref="AG36:AJ36"/>
    <mergeCell ref="AK36:AL36"/>
    <mergeCell ref="AM36:AR36"/>
    <mergeCell ref="AT36:AV36"/>
    <mergeCell ref="AW36:AX36"/>
    <mergeCell ref="AY36:AZ36"/>
    <mergeCell ref="BC34:BG34"/>
    <mergeCell ref="AG35:AJ35"/>
    <mergeCell ref="AK35:AL35"/>
    <mergeCell ref="AM35:AR35"/>
    <mergeCell ref="AT35:AV35"/>
    <mergeCell ref="AW35:AX35"/>
    <mergeCell ref="AY35:AZ35"/>
    <mergeCell ref="BA35:BB35"/>
    <mergeCell ref="BC35:BG35"/>
    <mergeCell ref="AG34:AJ34"/>
    <mergeCell ref="AK34:AL34"/>
    <mergeCell ref="AM34:AR34"/>
    <mergeCell ref="AT34:AV34"/>
    <mergeCell ref="AW34:AX34"/>
    <mergeCell ref="AY34:AZ34"/>
    <mergeCell ref="BA34:BB34"/>
    <mergeCell ref="BC32:BG32"/>
    <mergeCell ref="AG33:AJ33"/>
    <mergeCell ref="AK33:AL33"/>
    <mergeCell ref="AM33:AR33"/>
    <mergeCell ref="AT33:AV33"/>
    <mergeCell ref="AW33:AX33"/>
    <mergeCell ref="AY33:AZ33"/>
    <mergeCell ref="BA33:BB33"/>
    <mergeCell ref="BC33:BG33"/>
    <mergeCell ref="AG32:AJ32"/>
    <mergeCell ref="AK32:AL32"/>
    <mergeCell ref="AM32:AR32"/>
    <mergeCell ref="AT32:AV32"/>
    <mergeCell ref="AW32:AX32"/>
    <mergeCell ref="AY32:AZ32"/>
    <mergeCell ref="BC30:BG30"/>
    <mergeCell ref="AG31:AJ31"/>
    <mergeCell ref="AK31:AL31"/>
    <mergeCell ref="AM31:AR31"/>
    <mergeCell ref="AT31:AV31"/>
    <mergeCell ref="AW31:AX31"/>
    <mergeCell ref="AY31:AZ31"/>
    <mergeCell ref="BA31:BB31"/>
    <mergeCell ref="BC31:BG31"/>
    <mergeCell ref="AG30:AJ30"/>
    <mergeCell ref="AK30:AL30"/>
    <mergeCell ref="AM30:AR30"/>
    <mergeCell ref="AT30:AV30"/>
    <mergeCell ref="AW30:AX30"/>
    <mergeCell ref="AY30:AZ30"/>
    <mergeCell ref="BA30:BB30"/>
    <mergeCell ref="BA32:BB32"/>
    <mergeCell ref="BC28:BG28"/>
    <mergeCell ref="AG29:AJ29"/>
    <mergeCell ref="AK29:AL29"/>
    <mergeCell ref="AM29:AR29"/>
    <mergeCell ref="AT29:AV29"/>
    <mergeCell ref="AW29:AX29"/>
    <mergeCell ref="AY29:AZ29"/>
    <mergeCell ref="BA29:BB29"/>
    <mergeCell ref="BC29:BG29"/>
    <mergeCell ref="AK28:AL28"/>
    <mergeCell ref="AM28:AR28"/>
    <mergeCell ref="AT28:AV28"/>
    <mergeCell ref="AW28:AX28"/>
    <mergeCell ref="AY28:AZ28"/>
    <mergeCell ref="BA28:BB28"/>
    <mergeCell ref="BC26:BG26"/>
    <mergeCell ref="AG27:AJ27"/>
    <mergeCell ref="AK27:AL27"/>
    <mergeCell ref="AM27:AR27"/>
    <mergeCell ref="AT27:AV27"/>
    <mergeCell ref="AW27:AX27"/>
    <mergeCell ref="AY27:AZ27"/>
    <mergeCell ref="BA27:BB27"/>
    <mergeCell ref="BC27:BG27"/>
    <mergeCell ref="AG26:AJ26"/>
    <mergeCell ref="AK26:AL26"/>
    <mergeCell ref="AM26:AR26"/>
    <mergeCell ref="AT26:AV26"/>
    <mergeCell ref="AW26:AX26"/>
    <mergeCell ref="AY26:AZ26"/>
    <mergeCell ref="BA26:BB26"/>
    <mergeCell ref="AG28:AJ28"/>
    <mergeCell ref="BC24:BG24"/>
    <mergeCell ref="AG25:AJ25"/>
    <mergeCell ref="AK25:AL25"/>
    <mergeCell ref="AM25:AR25"/>
    <mergeCell ref="AT25:AV25"/>
    <mergeCell ref="AW25:AX25"/>
    <mergeCell ref="AY25:AZ25"/>
    <mergeCell ref="BA25:BB25"/>
    <mergeCell ref="BC25:BG25"/>
    <mergeCell ref="AK24:AL24"/>
    <mergeCell ref="AM24:AR24"/>
    <mergeCell ref="AT24:AV24"/>
    <mergeCell ref="AW24:AX24"/>
    <mergeCell ref="AY24:AZ24"/>
    <mergeCell ref="BA24:BB24"/>
    <mergeCell ref="BC22:BG22"/>
    <mergeCell ref="AG23:AJ23"/>
    <mergeCell ref="AK23:AL23"/>
    <mergeCell ref="AM23:AR23"/>
    <mergeCell ref="AT23:AV23"/>
    <mergeCell ref="AW23:AX23"/>
    <mergeCell ref="AY23:AZ23"/>
    <mergeCell ref="BA23:BB23"/>
    <mergeCell ref="BC23:BG23"/>
    <mergeCell ref="AG22:AJ22"/>
    <mergeCell ref="AK22:AL22"/>
    <mergeCell ref="AM22:AR22"/>
    <mergeCell ref="AT22:AV22"/>
    <mergeCell ref="AW22:AX22"/>
    <mergeCell ref="AY22:AZ22"/>
    <mergeCell ref="BA22:BB22"/>
    <mergeCell ref="BC20:BG20"/>
    <mergeCell ref="AG21:AJ21"/>
    <mergeCell ref="AK21:AL21"/>
    <mergeCell ref="AM21:AR21"/>
    <mergeCell ref="AT21:AV21"/>
    <mergeCell ref="AW21:AX21"/>
    <mergeCell ref="AY21:AZ21"/>
    <mergeCell ref="BA21:BB21"/>
    <mergeCell ref="BC21:BG21"/>
    <mergeCell ref="AG20:AJ20"/>
    <mergeCell ref="AK20:AL20"/>
    <mergeCell ref="AM20:AR20"/>
    <mergeCell ref="AT20:AV20"/>
    <mergeCell ref="AW20:AX20"/>
    <mergeCell ref="AY20:AZ20"/>
    <mergeCell ref="AG19:AJ19"/>
    <mergeCell ref="AK19:AL19"/>
    <mergeCell ref="AM19:AR19"/>
    <mergeCell ref="AT19:AV19"/>
    <mergeCell ref="AW19:AX19"/>
    <mergeCell ref="AY19:AZ19"/>
    <mergeCell ref="BA19:BB19"/>
    <mergeCell ref="BA20:BB20"/>
    <mergeCell ref="AT18:AV18"/>
    <mergeCell ref="AW18:AX18"/>
    <mergeCell ref="AY18:AZ18"/>
    <mergeCell ref="BA18:BB18"/>
    <mergeCell ref="BC18:BG18"/>
    <mergeCell ref="AG17:AJ17"/>
    <mergeCell ref="AK17:AL17"/>
    <mergeCell ref="AM17:AR17"/>
    <mergeCell ref="AT17:AV17"/>
    <mergeCell ref="AW17:AX17"/>
    <mergeCell ref="AY17:AZ17"/>
    <mergeCell ref="AG16:AJ16"/>
    <mergeCell ref="AK16:AL16"/>
    <mergeCell ref="AM16:AR16"/>
    <mergeCell ref="AT16:AV16"/>
    <mergeCell ref="AW16:AX16"/>
    <mergeCell ref="AY16:AZ16"/>
    <mergeCell ref="BA17:BB17"/>
    <mergeCell ref="BC14:BG14"/>
    <mergeCell ref="AG15:AJ15"/>
    <mergeCell ref="AK15:AL15"/>
    <mergeCell ref="AM15:AR15"/>
    <mergeCell ref="AT15:AV15"/>
    <mergeCell ref="AW15:AX15"/>
    <mergeCell ref="AY15:AZ15"/>
    <mergeCell ref="BA15:BB15"/>
    <mergeCell ref="BC15:BG15"/>
    <mergeCell ref="AG14:AJ14"/>
    <mergeCell ref="AK14:AL14"/>
    <mergeCell ref="AM14:AR14"/>
    <mergeCell ref="AT14:AV14"/>
    <mergeCell ref="AW14:AX14"/>
    <mergeCell ref="AY14:AZ14"/>
    <mergeCell ref="BC12:BG12"/>
    <mergeCell ref="AG13:AJ13"/>
    <mergeCell ref="AK13:AL13"/>
    <mergeCell ref="AM13:AR13"/>
    <mergeCell ref="AT13:AV13"/>
    <mergeCell ref="AW13:AX13"/>
    <mergeCell ref="AY13:AZ13"/>
    <mergeCell ref="BA13:BB13"/>
    <mergeCell ref="BC13:BG13"/>
    <mergeCell ref="AM12:AR12"/>
    <mergeCell ref="AK11:AL11"/>
    <mergeCell ref="AM11:AR11"/>
    <mergeCell ref="D109:G109"/>
    <mergeCell ref="H109:I109"/>
    <mergeCell ref="J109:O109"/>
    <mergeCell ref="Q109:S109"/>
    <mergeCell ref="T109:U109"/>
    <mergeCell ref="V109:W109"/>
    <mergeCell ref="Z107:AD107"/>
    <mergeCell ref="D108:G108"/>
    <mergeCell ref="H108:I108"/>
    <mergeCell ref="J108:O108"/>
    <mergeCell ref="Q108:S108"/>
    <mergeCell ref="T108:U108"/>
    <mergeCell ref="V108:W108"/>
    <mergeCell ref="X108:Y108"/>
    <mergeCell ref="Z108:AD108"/>
    <mergeCell ref="V106:W106"/>
    <mergeCell ref="X106:Y106"/>
    <mergeCell ref="Z106:AD106"/>
    <mergeCell ref="D107:G107"/>
    <mergeCell ref="H107:I107"/>
    <mergeCell ref="J107:O107"/>
    <mergeCell ref="Q107:S107"/>
    <mergeCell ref="T107:U107"/>
    <mergeCell ref="V107:W107"/>
    <mergeCell ref="X107:Y107"/>
    <mergeCell ref="Q105:S105"/>
    <mergeCell ref="AM18:AR18"/>
    <mergeCell ref="AG41:AJ41"/>
    <mergeCell ref="AK41:AL41"/>
    <mergeCell ref="AM41:AR41"/>
    <mergeCell ref="D106:G106"/>
    <mergeCell ref="H106:I106"/>
    <mergeCell ref="J106:O106"/>
    <mergeCell ref="Q106:S106"/>
    <mergeCell ref="T106:U106"/>
    <mergeCell ref="Z103:AD103"/>
    <mergeCell ref="D104:G104"/>
    <mergeCell ref="H104:I104"/>
    <mergeCell ref="J104:O104"/>
    <mergeCell ref="Q104:S104"/>
    <mergeCell ref="T104:U104"/>
    <mergeCell ref="V104:W104"/>
    <mergeCell ref="X104:Y104"/>
    <mergeCell ref="Z104:AD104"/>
    <mergeCell ref="H103:I103"/>
    <mergeCell ref="J103:O103"/>
    <mergeCell ref="Q103:S103"/>
    <mergeCell ref="T103:U103"/>
    <mergeCell ref="V103:W103"/>
    <mergeCell ref="X103:Y103"/>
    <mergeCell ref="H102:I102"/>
    <mergeCell ref="J102:O102"/>
    <mergeCell ref="Q102:S102"/>
    <mergeCell ref="T102:U102"/>
    <mergeCell ref="V102:W102"/>
    <mergeCell ref="X102:Y102"/>
    <mergeCell ref="Z99:AD99"/>
    <mergeCell ref="D100:G100"/>
    <mergeCell ref="H100:I100"/>
    <mergeCell ref="J100:O100"/>
    <mergeCell ref="Q100:S100"/>
    <mergeCell ref="T100:U100"/>
    <mergeCell ref="V100:W100"/>
    <mergeCell ref="X100:Y100"/>
    <mergeCell ref="Z100:AD100"/>
    <mergeCell ref="T105:U105"/>
    <mergeCell ref="V105:W105"/>
    <mergeCell ref="X105:Y105"/>
    <mergeCell ref="Z105:AD105"/>
    <mergeCell ref="H99:I99"/>
    <mergeCell ref="D12:G12"/>
    <mergeCell ref="H12:I12"/>
    <mergeCell ref="J12:O12"/>
    <mergeCell ref="Q12:S12"/>
    <mergeCell ref="T12:U12"/>
    <mergeCell ref="V12:W12"/>
    <mergeCell ref="X12:Y12"/>
    <mergeCell ref="Z12:AD12"/>
    <mergeCell ref="D13:G13"/>
    <mergeCell ref="H13:I13"/>
    <mergeCell ref="J13:O13"/>
    <mergeCell ref="Q13:S13"/>
    <mergeCell ref="T13:U13"/>
    <mergeCell ref="V13:W13"/>
    <mergeCell ref="X13:Y13"/>
    <mergeCell ref="Z13:AD13"/>
    <mergeCell ref="V101:W101"/>
    <mergeCell ref="X101:Y101"/>
    <mergeCell ref="Z101:AD101"/>
    <mergeCell ref="D14:G14"/>
    <mergeCell ref="H14:I14"/>
    <mergeCell ref="J14:O14"/>
    <mergeCell ref="Q14:S14"/>
    <mergeCell ref="T14:U14"/>
    <mergeCell ref="V14:W14"/>
    <mergeCell ref="X14:Y14"/>
    <mergeCell ref="Z14:AD14"/>
    <mergeCell ref="D15:G15"/>
    <mergeCell ref="H15:I15"/>
    <mergeCell ref="J15:O15"/>
    <mergeCell ref="Q15:S15"/>
    <mergeCell ref="T15:U15"/>
    <mergeCell ref="V15:W15"/>
    <mergeCell ref="X15:Y15"/>
    <mergeCell ref="Z15:AD15"/>
    <mergeCell ref="D16:G16"/>
    <mergeCell ref="H16:I16"/>
    <mergeCell ref="J16:O16"/>
    <mergeCell ref="Q16:S16"/>
    <mergeCell ref="T16:U16"/>
    <mergeCell ref="V16:W16"/>
    <mergeCell ref="X16:Y16"/>
    <mergeCell ref="Z16:AD16"/>
    <mergeCell ref="D17:G17"/>
    <mergeCell ref="H17:I17"/>
    <mergeCell ref="J17:O17"/>
    <mergeCell ref="Q17:S17"/>
    <mergeCell ref="T17:U17"/>
    <mergeCell ref="V17:W17"/>
    <mergeCell ref="X17:Y17"/>
    <mergeCell ref="Z17:AD17"/>
    <mergeCell ref="D18:G18"/>
    <mergeCell ref="H18:I18"/>
    <mergeCell ref="J18:O18"/>
    <mergeCell ref="Q18:S18"/>
    <mergeCell ref="T18:U18"/>
    <mergeCell ref="V18:W18"/>
    <mergeCell ref="X18:Y18"/>
    <mergeCell ref="Z18:AD18"/>
    <mergeCell ref="D19:G19"/>
    <mergeCell ref="H19:I19"/>
    <mergeCell ref="J19:O19"/>
    <mergeCell ref="Q19:S19"/>
    <mergeCell ref="T19:U19"/>
    <mergeCell ref="V19:W19"/>
    <mergeCell ref="X19:Y19"/>
    <mergeCell ref="Z19:AD19"/>
    <mergeCell ref="D20:G20"/>
    <mergeCell ref="H20:I20"/>
    <mergeCell ref="J20:O20"/>
    <mergeCell ref="Q20:S20"/>
    <mergeCell ref="T20:U20"/>
    <mergeCell ref="V20:W20"/>
    <mergeCell ref="X20:Y20"/>
    <mergeCell ref="Z20:AD20"/>
    <mergeCell ref="D21:G21"/>
    <mergeCell ref="H21:I21"/>
    <mergeCell ref="J21:O21"/>
    <mergeCell ref="Q21:S21"/>
    <mergeCell ref="T21:U21"/>
    <mergeCell ref="V21:W21"/>
    <mergeCell ref="X21:Y21"/>
    <mergeCell ref="Z21:AD21"/>
    <mergeCell ref="D22:G22"/>
    <mergeCell ref="H22:I22"/>
    <mergeCell ref="J22:O22"/>
    <mergeCell ref="Q22:S22"/>
    <mergeCell ref="T22:U22"/>
    <mergeCell ref="V22:W22"/>
    <mergeCell ref="X22:Y22"/>
    <mergeCell ref="Z22:AD22"/>
    <mergeCell ref="D23:G23"/>
    <mergeCell ref="H23:I23"/>
    <mergeCell ref="J23:O23"/>
    <mergeCell ref="Q23:S23"/>
    <mergeCell ref="T23:U23"/>
    <mergeCell ref="V23:W23"/>
    <mergeCell ref="X23:Y23"/>
    <mergeCell ref="Z23:AD23"/>
    <mergeCell ref="D24:G24"/>
    <mergeCell ref="H24:I24"/>
    <mergeCell ref="J24:O24"/>
    <mergeCell ref="Q24:S24"/>
    <mergeCell ref="T24:U24"/>
    <mergeCell ref="V24:W24"/>
    <mergeCell ref="X24:Y24"/>
    <mergeCell ref="Z24:AD24"/>
    <mergeCell ref="D25:G25"/>
    <mergeCell ref="H25:I25"/>
    <mergeCell ref="J25:O25"/>
    <mergeCell ref="Q25:S25"/>
    <mergeCell ref="T25:U25"/>
    <mergeCell ref="V25:W25"/>
    <mergeCell ref="X25:Y25"/>
    <mergeCell ref="Z25:AD25"/>
    <mergeCell ref="D26:G26"/>
    <mergeCell ref="H26:I26"/>
    <mergeCell ref="J26:O26"/>
    <mergeCell ref="Q26:S26"/>
    <mergeCell ref="T26:U26"/>
    <mergeCell ref="V26:W26"/>
    <mergeCell ref="X26:Y26"/>
    <mergeCell ref="Z26:AD26"/>
    <mergeCell ref="D27:G27"/>
    <mergeCell ref="H27:I27"/>
    <mergeCell ref="J27:O27"/>
    <mergeCell ref="Q27:S27"/>
    <mergeCell ref="T27:U27"/>
    <mergeCell ref="V27:W27"/>
    <mergeCell ref="X27:Y27"/>
    <mergeCell ref="C2:BG2"/>
    <mergeCell ref="Z27:AD27"/>
    <mergeCell ref="AY4:AZ9"/>
    <mergeCell ref="BC16:BG16"/>
    <mergeCell ref="BC17:BG17"/>
    <mergeCell ref="BC19:BG19"/>
    <mergeCell ref="AT12:AV12"/>
    <mergeCell ref="BC11:BG11"/>
    <mergeCell ref="AW12:AX12"/>
    <mergeCell ref="AT11:AV11"/>
    <mergeCell ref="AW11:AX11"/>
    <mergeCell ref="AT10:AV10"/>
    <mergeCell ref="AW10:AX10"/>
    <mergeCell ref="AY10:AZ10"/>
    <mergeCell ref="BA10:BB10"/>
    <mergeCell ref="AY12:AZ12"/>
    <mergeCell ref="BA16:BB16"/>
    <mergeCell ref="AG4:AJ9"/>
    <mergeCell ref="AK4:AL9"/>
    <mergeCell ref="AM4:AR9"/>
    <mergeCell ref="AG24:AJ24"/>
    <mergeCell ref="AG18:AJ18"/>
    <mergeCell ref="AK18:AL18"/>
    <mergeCell ref="AG12:AJ12"/>
    <mergeCell ref="AK12:AL12"/>
    <mergeCell ref="X28:Y28"/>
    <mergeCell ref="Z28:AD28"/>
    <mergeCell ref="X29:Y29"/>
    <mergeCell ref="Z29:AD29"/>
    <mergeCell ref="D28:G28"/>
    <mergeCell ref="H28:I28"/>
    <mergeCell ref="J28:O28"/>
    <mergeCell ref="Q28:S28"/>
    <mergeCell ref="T28:U28"/>
    <mergeCell ref="V28:W28"/>
    <mergeCell ref="D29:G29"/>
    <mergeCell ref="H29:I29"/>
    <mergeCell ref="J29:O29"/>
    <mergeCell ref="Q29:S29"/>
    <mergeCell ref="T29:U29"/>
    <mergeCell ref="V29:W29"/>
    <mergeCell ref="D30:G30"/>
    <mergeCell ref="H30:I30"/>
    <mergeCell ref="J30:O30"/>
    <mergeCell ref="Q30:S30"/>
    <mergeCell ref="T30:U30"/>
    <mergeCell ref="V30:W30"/>
    <mergeCell ref="X30:Y30"/>
    <mergeCell ref="Z30:AD30"/>
    <mergeCell ref="V31:W31"/>
    <mergeCell ref="X31:Y31"/>
    <mergeCell ref="D31:G31"/>
    <mergeCell ref="H31:I31"/>
    <mergeCell ref="J31:O31"/>
    <mergeCell ref="Q31:S31"/>
    <mergeCell ref="T31:U31"/>
    <mergeCell ref="Z31:AD31"/>
    <mergeCell ref="D32:G32"/>
    <mergeCell ref="H32:I32"/>
    <mergeCell ref="J32:O32"/>
    <mergeCell ref="Q32:S32"/>
    <mergeCell ref="T32:U32"/>
    <mergeCell ref="V32:W32"/>
    <mergeCell ref="X32:Y32"/>
    <mergeCell ref="Z32:AD32"/>
    <mergeCell ref="V33:W33"/>
    <mergeCell ref="X33:Y33"/>
    <mergeCell ref="Z33:AD33"/>
    <mergeCell ref="D33:G33"/>
    <mergeCell ref="H33:I33"/>
    <mergeCell ref="J33:O33"/>
    <mergeCell ref="Q33:S33"/>
    <mergeCell ref="T33:U33"/>
    <mergeCell ref="D34:G34"/>
    <mergeCell ref="H34:I34"/>
    <mergeCell ref="J34:O34"/>
    <mergeCell ref="Q34:S34"/>
    <mergeCell ref="T34:U34"/>
    <mergeCell ref="V34:W34"/>
    <mergeCell ref="X34:Y34"/>
    <mergeCell ref="Z34:AD34"/>
    <mergeCell ref="X35:Y35"/>
    <mergeCell ref="Z35:AD35"/>
    <mergeCell ref="X36:Y36"/>
    <mergeCell ref="D35:G35"/>
    <mergeCell ref="H35:I35"/>
    <mergeCell ref="J35:O35"/>
    <mergeCell ref="Q35:S35"/>
    <mergeCell ref="T35:U35"/>
    <mergeCell ref="V35:W35"/>
    <mergeCell ref="D36:G36"/>
    <mergeCell ref="H36:I36"/>
    <mergeCell ref="J36:O36"/>
    <mergeCell ref="Q36:S36"/>
    <mergeCell ref="T36:U36"/>
    <mergeCell ref="V36:W36"/>
    <mergeCell ref="Z36:AD36"/>
    <mergeCell ref="X37:Y37"/>
    <mergeCell ref="Z37:AD37"/>
    <mergeCell ref="V38:W38"/>
    <mergeCell ref="D37:G37"/>
    <mergeCell ref="H37:I37"/>
    <mergeCell ref="J37:O37"/>
    <mergeCell ref="Q37:S37"/>
    <mergeCell ref="T37:U37"/>
    <mergeCell ref="D38:G38"/>
    <mergeCell ref="H38:I38"/>
    <mergeCell ref="J38:O38"/>
    <mergeCell ref="Q38:S38"/>
    <mergeCell ref="T38:U38"/>
    <mergeCell ref="D39:G39"/>
    <mergeCell ref="X38:Y38"/>
    <mergeCell ref="Z38:AD38"/>
    <mergeCell ref="X39:Y39"/>
    <mergeCell ref="Z39:AD39"/>
    <mergeCell ref="H39:I39"/>
    <mergeCell ref="J39:O39"/>
    <mergeCell ref="Q39:S39"/>
    <mergeCell ref="T39:U39"/>
    <mergeCell ref="V39:W39"/>
    <mergeCell ref="H40:I40"/>
    <mergeCell ref="BA108:BB108"/>
    <mergeCell ref="BC108:BG108"/>
    <mergeCell ref="BA109:BB109"/>
    <mergeCell ref="BC109:BG109"/>
    <mergeCell ref="X109:Y109"/>
    <mergeCell ref="Z109:AD109"/>
    <mergeCell ref="D105:G105"/>
    <mergeCell ref="H105:I105"/>
    <mergeCell ref="J105:O105"/>
    <mergeCell ref="BA106:BB106"/>
    <mergeCell ref="BC106:BG106"/>
    <mergeCell ref="BA107:BB107"/>
    <mergeCell ref="BC107:BG107"/>
    <mergeCell ref="D40:G40"/>
    <mergeCell ref="J40:O40"/>
    <mergeCell ref="Q40:S40"/>
    <mergeCell ref="T40:U40"/>
    <mergeCell ref="V40:W40"/>
    <mergeCell ref="Z102:AD102"/>
    <mergeCell ref="D103:G103"/>
    <mergeCell ref="BA102:BB102"/>
    <mergeCell ref="BC102:BG102"/>
    <mergeCell ref="BA103:BB103"/>
    <mergeCell ref="BC103:BG103"/>
    <mergeCell ref="Z40:AD40"/>
    <mergeCell ref="D102:G102"/>
    <mergeCell ref="D41:G41"/>
    <mergeCell ref="H41:I41"/>
    <mergeCell ref="J41:O41"/>
    <mergeCell ref="Q41:S41"/>
    <mergeCell ref="T41:U41"/>
    <mergeCell ref="V42:W42"/>
    <mergeCell ref="X42:Y42"/>
    <mergeCell ref="D96:G96"/>
    <mergeCell ref="Z96:AD96"/>
    <mergeCell ref="Z97:AD97"/>
    <mergeCell ref="Z98:AD98"/>
    <mergeCell ref="AG97:AJ97"/>
    <mergeCell ref="H93:I93"/>
    <mergeCell ref="J93:O93"/>
    <mergeCell ref="Q93:S93"/>
    <mergeCell ref="D42:G42"/>
    <mergeCell ref="H42:I42"/>
    <mergeCell ref="J42:O42"/>
    <mergeCell ref="Q42:S42"/>
    <mergeCell ref="Z42:AD42"/>
    <mergeCell ref="H90:I90"/>
    <mergeCell ref="J90:O90"/>
    <mergeCell ref="D43:G43"/>
    <mergeCell ref="H43:I43"/>
    <mergeCell ref="J43:O43"/>
    <mergeCell ref="Q43:S43"/>
    <mergeCell ref="T43:U43"/>
    <mergeCell ref="V43:W43"/>
    <mergeCell ref="H87:I87"/>
    <mergeCell ref="Z87:AD87"/>
    <mergeCell ref="Z88:AD88"/>
    <mergeCell ref="Z89:AD89"/>
    <mergeCell ref="AG87:AJ87"/>
    <mergeCell ref="AG47:AJ47"/>
    <mergeCell ref="AG68:AJ68"/>
    <mergeCell ref="AG75:AJ75"/>
    <mergeCell ref="AG86:AJ86"/>
    <mergeCell ref="Z69:AD69"/>
    <mergeCell ref="Z70:AD70"/>
    <mergeCell ref="Z71:AD71"/>
    <mergeCell ref="AG69:AJ69"/>
    <mergeCell ref="H66:I66"/>
    <mergeCell ref="BA67:BB67"/>
    <mergeCell ref="BC67:BG67"/>
    <mergeCell ref="BA68:BB68"/>
    <mergeCell ref="BC68:BG68"/>
    <mergeCell ref="AG44:AJ44"/>
    <mergeCell ref="J54:O54"/>
    <mergeCell ref="Q54:S54"/>
    <mergeCell ref="BA55:BB55"/>
    <mergeCell ref="BC55:BG55"/>
    <mergeCell ref="BA56:BB56"/>
    <mergeCell ref="BC44:BG44"/>
    <mergeCell ref="AG45:AJ45"/>
    <mergeCell ref="AK45:AL45"/>
    <mergeCell ref="X47:Y47"/>
    <mergeCell ref="Z47:AD47"/>
    <mergeCell ref="X48:Y48"/>
    <mergeCell ref="Z48:AD48"/>
    <mergeCell ref="AM45:AR45"/>
    <mergeCell ref="AT45:AV45"/>
    <mergeCell ref="AW45:AX45"/>
    <mergeCell ref="AY45:AZ45"/>
    <mergeCell ref="BA45:BB45"/>
    <mergeCell ref="BC45:BG45"/>
    <mergeCell ref="AK44:AL44"/>
    <mergeCell ref="Z63:AD63"/>
    <mergeCell ref="Z64:AD64"/>
    <mergeCell ref="AW44:AX44"/>
    <mergeCell ref="Z78:AD78"/>
    <mergeCell ref="Z79:AD79"/>
    <mergeCell ref="Z80:AD80"/>
    <mergeCell ref="AG79:AJ79"/>
    <mergeCell ref="H75:I75"/>
    <mergeCell ref="J75:O75"/>
    <mergeCell ref="Q75:S75"/>
    <mergeCell ref="BA75:BB75"/>
    <mergeCell ref="BC75:BG75"/>
    <mergeCell ref="BA76:BB76"/>
    <mergeCell ref="BC76:BG76"/>
    <mergeCell ref="D45:G45"/>
    <mergeCell ref="H45:I45"/>
    <mergeCell ref="J45:O45"/>
    <mergeCell ref="Q45:S45"/>
    <mergeCell ref="T45:U45"/>
    <mergeCell ref="H72:I72"/>
    <mergeCell ref="J72:O72"/>
    <mergeCell ref="BA73:BB73"/>
    <mergeCell ref="V45:W45"/>
    <mergeCell ref="Z45:AD45"/>
    <mergeCell ref="V46:W46"/>
    <mergeCell ref="X46:Y46"/>
    <mergeCell ref="Z46:AD46"/>
    <mergeCell ref="V47:W47"/>
    <mergeCell ref="X45:Y45"/>
    <mergeCell ref="AK47:AL47"/>
    <mergeCell ref="AM47:AR47"/>
    <mergeCell ref="AT47:AV47"/>
    <mergeCell ref="AW47:AX47"/>
    <mergeCell ref="AY47:AZ47"/>
    <mergeCell ref="BC51:BG51"/>
    <mergeCell ref="H60:I60"/>
    <mergeCell ref="J60:O60"/>
    <mergeCell ref="Q60:S60"/>
    <mergeCell ref="BA61:BB61"/>
    <mergeCell ref="BC61:BG61"/>
    <mergeCell ref="BA62:BB62"/>
    <mergeCell ref="BC62:BG62"/>
    <mergeCell ref="D47:G47"/>
    <mergeCell ref="H47:I47"/>
    <mergeCell ref="J47:O47"/>
    <mergeCell ref="Q47:S47"/>
    <mergeCell ref="T47:U47"/>
    <mergeCell ref="H57:I57"/>
    <mergeCell ref="Z57:AD57"/>
    <mergeCell ref="Z58:AD58"/>
    <mergeCell ref="Z59:AD59"/>
    <mergeCell ref="AG49:AJ49"/>
    <mergeCell ref="AK49:AL49"/>
    <mergeCell ref="T49:U49"/>
    <mergeCell ref="V49:W49"/>
    <mergeCell ref="Z49:AD49"/>
    <mergeCell ref="H54:I54"/>
    <mergeCell ref="AG52:AJ52"/>
    <mergeCell ref="AK52:AL52"/>
    <mergeCell ref="AM52:AR52"/>
    <mergeCell ref="AT52:AV52"/>
    <mergeCell ref="AW52:AX52"/>
    <mergeCell ref="AY52:AZ52"/>
    <mergeCell ref="Z52:AD52"/>
    <mergeCell ref="Z53:AD53"/>
    <mergeCell ref="AY50:AZ50"/>
    <mergeCell ref="BA47:BB47"/>
    <mergeCell ref="BA52:BB52"/>
    <mergeCell ref="BC52:BG52"/>
    <mergeCell ref="AK51:AL51"/>
    <mergeCell ref="AM51:AR51"/>
    <mergeCell ref="AT51:AV51"/>
    <mergeCell ref="AW51:AX51"/>
    <mergeCell ref="AY51:AZ51"/>
    <mergeCell ref="BA51:BB51"/>
    <mergeCell ref="AG50:AJ50"/>
    <mergeCell ref="AK50:AL50"/>
    <mergeCell ref="AM50:AR50"/>
    <mergeCell ref="AT50:AV50"/>
    <mergeCell ref="AW50:AX50"/>
    <mergeCell ref="BC47:BG47"/>
    <mergeCell ref="AG48:AJ48"/>
    <mergeCell ref="AK48:AL48"/>
    <mergeCell ref="Z65:AD65"/>
    <mergeCell ref="AG63:AJ63"/>
    <mergeCell ref="AG55:AJ55"/>
    <mergeCell ref="AK55:AL55"/>
    <mergeCell ref="AM55:AR55"/>
    <mergeCell ref="AT55:AV55"/>
    <mergeCell ref="AW55:AX55"/>
    <mergeCell ref="AY55:AZ55"/>
    <mergeCell ref="BA53:BB53"/>
    <mergeCell ref="BC53:BG53"/>
    <mergeCell ref="AG54:AJ54"/>
    <mergeCell ref="AK54:AL54"/>
    <mergeCell ref="AM54:AR54"/>
    <mergeCell ref="AT54:AV54"/>
    <mergeCell ref="AW54:AX54"/>
    <mergeCell ref="AY54:AZ54"/>
    <mergeCell ref="V50:W50"/>
    <mergeCell ref="X50:Y50"/>
    <mergeCell ref="Z50:AD50"/>
    <mergeCell ref="AW42:AX42"/>
    <mergeCell ref="X49:Y49"/>
    <mergeCell ref="D44:G44"/>
    <mergeCell ref="H44:I44"/>
    <mergeCell ref="J44:O44"/>
    <mergeCell ref="Q44:S44"/>
    <mergeCell ref="T44:U44"/>
    <mergeCell ref="V44:W44"/>
    <mergeCell ref="X43:Y43"/>
    <mergeCell ref="Z43:AD43"/>
    <mergeCell ref="X44:Y44"/>
    <mergeCell ref="Z44:AD44"/>
    <mergeCell ref="V41:W41"/>
    <mergeCell ref="H48:I48"/>
    <mergeCell ref="J48:O48"/>
    <mergeCell ref="Q48:S48"/>
    <mergeCell ref="AG42:AJ42"/>
    <mergeCell ref="AK42:AL42"/>
    <mergeCell ref="AT42:AV42"/>
    <mergeCell ref="AM44:AR44"/>
    <mergeCell ref="AT44:AV44"/>
    <mergeCell ref="J50:O50"/>
    <mergeCell ref="Q50:S50"/>
    <mergeCell ref="T50:U50"/>
    <mergeCell ref="Q46:S46"/>
    <mergeCell ref="T46:U46"/>
    <mergeCell ref="X41:Y41"/>
    <mergeCell ref="Z41:AD41"/>
    <mergeCell ref="T42:U42"/>
    <mergeCell ref="BA49:BB49"/>
    <mergeCell ref="BC49:BG49"/>
    <mergeCell ref="BA50:BB50"/>
    <mergeCell ref="BC50:BG50"/>
    <mergeCell ref="AM49:AR49"/>
    <mergeCell ref="AT49:AV49"/>
    <mergeCell ref="AW49:AX49"/>
    <mergeCell ref="AY49:AZ49"/>
    <mergeCell ref="D46:G46"/>
    <mergeCell ref="H46:I46"/>
    <mergeCell ref="J46:O46"/>
    <mergeCell ref="D51:G51"/>
    <mergeCell ref="Q51:S51"/>
    <mergeCell ref="T51:U51"/>
    <mergeCell ref="V51:W51"/>
    <mergeCell ref="X51:Y51"/>
    <mergeCell ref="D48:G48"/>
    <mergeCell ref="T48:U48"/>
    <mergeCell ref="V48:W48"/>
    <mergeCell ref="D49:G49"/>
    <mergeCell ref="H49:I49"/>
    <mergeCell ref="J49:O49"/>
    <mergeCell ref="Q49:S49"/>
    <mergeCell ref="AG46:AJ46"/>
    <mergeCell ref="AK46:AL46"/>
    <mergeCell ref="AM46:AR46"/>
    <mergeCell ref="AT46:AV46"/>
    <mergeCell ref="H51:I51"/>
    <mergeCell ref="J51:O51"/>
    <mergeCell ref="Z51:AD51"/>
    <mergeCell ref="D50:G50"/>
    <mergeCell ref="H50:I50"/>
    <mergeCell ref="D52:G52"/>
    <mergeCell ref="H52:I52"/>
    <mergeCell ref="J52:O52"/>
    <mergeCell ref="Q52:S52"/>
    <mergeCell ref="T52:U52"/>
    <mergeCell ref="V52:W52"/>
    <mergeCell ref="X52:Y52"/>
    <mergeCell ref="D53:G53"/>
    <mergeCell ref="H53:I53"/>
    <mergeCell ref="J53:O53"/>
    <mergeCell ref="Q53:S53"/>
    <mergeCell ref="T53:U53"/>
    <mergeCell ref="V53:W53"/>
    <mergeCell ref="X53:Y53"/>
    <mergeCell ref="D54:G54"/>
    <mergeCell ref="T54:U54"/>
    <mergeCell ref="V54:W54"/>
    <mergeCell ref="X54:Y54"/>
    <mergeCell ref="D55:G55"/>
    <mergeCell ref="H55:I55"/>
    <mergeCell ref="J55:O55"/>
    <mergeCell ref="Q55:S55"/>
    <mergeCell ref="T55:U55"/>
    <mergeCell ref="V55:W55"/>
    <mergeCell ref="X55:Y55"/>
    <mergeCell ref="Z55:AD55"/>
    <mergeCell ref="D56:G56"/>
    <mergeCell ref="H56:I56"/>
    <mergeCell ref="J56:O56"/>
    <mergeCell ref="Q56:S56"/>
    <mergeCell ref="T56:U56"/>
    <mergeCell ref="V56:W56"/>
    <mergeCell ref="X56:Y56"/>
    <mergeCell ref="Z56:AD56"/>
    <mergeCell ref="D57:G57"/>
    <mergeCell ref="J57:O57"/>
    <mergeCell ref="Q57:S57"/>
    <mergeCell ref="T57:U57"/>
    <mergeCell ref="V57:W57"/>
    <mergeCell ref="X57:Y57"/>
    <mergeCell ref="D61:G61"/>
    <mergeCell ref="H61:I61"/>
    <mergeCell ref="J61:O61"/>
    <mergeCell ref="Q61:S61"/>
    <mergeCell ref="T61:U61"/>
    <mergeCell ref="V61:W61"/>
    <mergeCell ref="X61:Y61"/>
    <mergeCell ref="Z61:AD61"/>
    <mergeCell ref="D62:G62"/>
    <mergeCell ref="H62:I62"/>
    <mergeCell ref="J62:O62"/>
    <mergeCell ref="Q62:S62"/>
    <mergeCell ref="T62:U62"/>
    <mergeCell ref="V62:W62"/>
    <mergeCell ref="X62:Y62"/>
    <mergeCell ref="Z62:AD62"/>
    <mergeCell ref="D58:G58"/>
    <mergeCell ref="H58:I58"/>
    <mergeCell ref="J58:O58"/>
    <mergeCell ref="Q58:S58"/>
    <mergeCell ref="T58:U58"/>
    <mergeCell ref="V58:W58"/>
    <mergeCell ref="X58:Y58"/>
    <mergeCell ref="D59:G59"/>
    <mergeCell ref="H59:I59"/>
    <mergeCell ref="J59:O59"/>
    <mergeCell ref="Q59:S59"/>
    <mergeCell ref="T59:U59"/>
    <mergeCell ref="V59:W59"/>
    <mergeCell ref="X59:Y59"/>
    <mergeCell ref="D60:G60"/>
    <mergeCell ref="T60:U60"/>
    <mergeCell ref="D63:G63"/>
    <mergeCell ref="J63:O63"/>
    <mergeCell ref="Q63:S63"/>
    <mergeCell ref="T63:U63"/>
    <mergeCell ref="V63:W63"/>
    <mergeCell ref="X63:Y63"/>
    <mergeCell ref="D64:G64"/>
    <mergeCell ref="H64:I64"/>
    <mergeCell ref="J64:O64"/>
    <mergeCell ref="Q64:S64"/>
    <mergeCell ref="T64:U64"/>
    <mergeCell ref="V64:W64"/>
    <mergeCell ref="X64:Y64"/>
    <mergeCell ref="D65:G65"/>
    <mergeCell ref="H65:I65"/>
    <mergeCell ref="J65:O65"/>
    <mergeCell ref="Q65:S65"/>
    <mergeCell ref="T65:U65"/>
    <mergeCell ref="V65:W65"/>
    <mergeCell ref="X65:Y65"/>
    <mergeCell ref="H63:I63"/>
    <mergeCell ref="D66:G66"/>
    <mergeCell ref="T66:U66"/>
    <mergeCell ref="V66:W66"/>
    <mergeCell ref="X66:Y66"/>
    <mergeCell ref="Z66:AD66"/>
    <mergeCell ref="D67:G67"/>
    <mergeCell ref="H67:I67"/>
    <mergeCell ref="J67:O67"/>
    <mergeCell ref="Q67:S67"/>
    <mergeCell ref="T67:U67"/>
    <mergeCell ref="V67:W67"/>
    <mergeCell ref="X67:Y67"/>
    <mergeCell ref="Z67:AD67"/>
    <mergeCell ref="D68:G68"/>
    <mergeCell ref="H68:I68"/>
    <mergeCell ref="J68:O68"/>
    <mergeCell ref="Q68:S68"/>
    <mergeCell ref="T68:U68"/>
    <mergeCell ref="V68:W68"/>
    <mergeCell ref="X68:Y68"/>
    <mergeCell ref="Z68:AD68"/>
    <mergeCell ref="J66:O66"/>
    <mergeCell ref="Q66:S66"/>
    <mergeCell ref="D69:G69"/>
    <mergeCell ref="J69:O69"/>
    <mergeCell ref="Q69:S69"/>
    <mergeCell ref="T69:U69"/>
    <mergeCell ref="V69:W69"/>
    <mergeCell ref="X69:Y69"/>
    <mergeCell ref="D70:G70"/>
    <mergeCell ref="H70:I70"/>
    <mergeCell ref="J70:O70"/>
    <mergeCell ref="Q70:S70"/>
    <mergeCell ref="T70:U70"/>
    <mergeCell ref="V70:W70"/>
    <mergeCell ref="X70:Y70"/>
    <mergeCell ref="D71:G71"/>
    <mergeCell ref="H71:I71"/>
    <mergeCell ref="J71:O71"/>
    <mergeCell ref="Q71:S71"/>
    <mergeCell ref="T71:U71"/>
    <mergeCell ref="V71:W71"/>
    <mergeCell ref="X71:Y71"/>
    <mergeCell ref="H69:I69"/>
    <mergeCell ref="X77:Y77"/>
    <mergeCell ref="Z77:AD77"/>
    <mergeCell ref="X75:Y75"/>
    <mergeCell ref="Z75:AD75"/>
    <mergeCell ref="X76:Y76"/>
    <mergeCell ref="Z76:AD76"/>
    <mergeCell ref="D72:G72"/>
    <mergeCell ref="Q72:S72"/>
    <mergeCell ref="T72:U72"/>
    <mergeCell ref="V72:W72"/>
    <mergeCell ref="D73:G73"/>
    <mergeCell ref="H73:I73"/>
    <mergeCell ref="J73:O73"/>
    <mergeCell ref="Q73:S73"/>
    <mergeCell ref="T73:U73"/>
    <mergeCell ref="V73:W73"/>
    <mergeCell ref="J74:O74"/>
    <mergeCell ref="D74:G74"/>
    <mergeCell ref="H74:I74"/>
    <mergeCell ref="Q74:S74"/>
    <mergeCell ref="T74:U74"/>
    <mergeCell ref="V74:W74"/>
    <mergeCell ref="X74:Y74"/>
    <mergeCell ref="X72:Y72"/>
    <mergeCell ref="Z72:AD72"/>
    <mergeCell ref="X73:Y73"/>
    <mergeCell ref="Z73:AD73"/>
    <mergeCell ref="Z74:AD74"/>
    <mergeCell ref="D81:G81"/>
    <mergeCell ref="Q81:S81"/>
    <mergeCell ref="T81:U81"/>
    <mergeCell ref="D75:G75"/>
    <mergeCell ref="T75:U75"/>
    <mergeCell ref="V75:W75"/>
    <mergeCell ref="D76:G76"/>
    <mergeCell ref="H76:I76"/>
    <mergeCell ref="J76:O76"/>
    <mergeCell ref="Q76:S76"/>
    <mergeCell ref="T76:U76"/>
    <mergeCell ref="V76:W76"/>
    <mergeCell ref="Q77:S77"/>
    <mergeCell ref="T77:U77"/>
    <mergeCell ref="D77:G77"/>
    <mergeCell ref="H77:I77"/>
    <mergeCell ref="J77:O77"/>
    <mergeCell ref="V77:W77"/>
    <mergeCell ref="H78:I78"/>
    <mergeCell ref="H81:I81"/>
    <mergeCell ref="J81:O81"/>
    <mergeCell ref="Q83:S83"/>
    <mergeCell ref="T83:U83"/>
    <mergeCell ref="X83:Y83"/>
    <mergeCell ref="Z83:AD83"/>
    <mergeCell ref="X85:Y85"/>
    <mergeCell ref="Z85:AD85"/>
    <mergeCell ref="V86:W86"/>
    <mergeCell ref="T85:U85"/>
    <mergeCell ref="X86:Y86"/>
    <mergeCell ref="Q86:S86"/>
    <mergeCell ref="T86:U86"/>
    <mergeCell ref="D78:G78"/>
    <mergeCell ref="J78:O78"/>
    <mergeCell ref="Q78:S78"/>
    <mergeCell ref="T78:U78"/>
    <mergeCell ref="V78:W78"/>
    <mergeCell ref="X78:Y78"/>
    <mergeCell ref="D79:G79"/>
    <mergeCell ref="H79:I79"/>
    <mergeCell ref="J79:O79"/>
    <mergeCell ref="Q79:S79"/>
    <mergeCell ref="T79:U79"/>
    <mergeCell ref="V79:W79"/>
    <mergeCell ref="X79:Y79"/>
    <mergeCell ref="V80:W80"/>
    <mergeCell ref="X80:Y80"/>
    <mergeCell ref="V81:W81"/>
    <mergeCell ref="D80:G80"/>
    <mergeCell ref="H80:I80"/>
    <mergeCell ref="J80:O80"/>
    <mergeCell ref="Q80:S80"/>
    <mergeCell ref="T80:U80"/>
    <mergeCell ref="Z60:AD60"/>
    <mergeCell ref="V60:W60"/>
    <mergeCell ref="X60:Y60"/>
    <mergeCell ref="Z54:AD54"/>
    <mergeCell ref="X40:Y40"/>
    <mergeCell ref="V37:W37"/>
    <mergeCell ref="BA12:BB12"/>
    <mergeCell ref="BA14:BB14"/>
    <mergeCell ref="D87:G87"/>
    <mergeCell ref="J87:O87"/>
    <mergeCell ref="Q87:S87"/>
    <mergeCell ref="T87:U87"/>
    <mergeCell ref="V87:W87"/>
    <mergeCell ref="Z84:AD84"/>
    <mergeCell ref="D86:G86"/>
    <mergeCell ref="H86:I86"/>
    <mergeCell ref="J86:O86"/>
    <mergeCell ref="Z86:AD86"/>
    <mergeCell ref="D82:G82"/>
    <mergeCell ref="H82:I82"/>
    <mergeCell ref="J82:O82"/>
    <mergeCell ref="X81:Y81"/>
    <mergeCell ref="Z81:AD81"/>
    <mergeCell ref="V82:W82"/>
    <mergeCell ref="X82:Y82"/>
    <mergeCell ref="Z82:AD82"/>
    <mergeCell ref="V83:W83"/>
    <mergeCell ref="Q82:S82"/>
    <mergeCell ref="T82:U82"/>
    <mergeCell ref="D83:G83"/>
    <mergeCell ref="H83:I83"/>
    <mergeCell ref="J83:O83"/>
    <mergeCell ref="H88:I88"/>
    <mergeCell ref="J88:O88"/>
    <mergeCell ref="X87:Y87"/>
    <mergeCell ref="Q88:S88"/>
    <mergeCell ref="T88:U88"/>
    <mergeCell ref="V88:W88"/>
    <mergeCell ref="X88:Y88"/>
    <mergeCell ref="D88:G88"/>
    <mergeCell ref="D89:G89"/>
    <mergeCell ref="H89:I89"/>
    <mergeCell ref="J89:O89"/>
    <mergeCell ref="Q89:S89"/>
    <mergeCell ref="T89:U89"/>
    <mergeCell ref="V89:W89"/>
    <mergeCell ref="X89:Y89"/>
    <mergeCell ref="T84:U84"/>
    <mergeCell ref="V84:W84"/>
    <mergeCell ref="D84:G84"/>
    <mergeCell ref="D85:G85"/>
    <mergeCell ref="H85:I85"/>
    <mergeCell ref="J85:O85"/>
    <mergeCell ref="Q85:S85"/>
    <mergeCell ref="X84:Y84"/>
    <mergeCell ref="V85:W85"/>
    <mergeCell ref="H84:I84"/>
    <mergeCell ref="J84:O84"/>
    <mergeCell ref="Q84:S84"/>
    <mergeCell ref="Z11:AD11"/>
    <mergeCell ref="X10:Y10"/>
    <mergeCell ref="Z10:AD10"/>
    <mergeCell ref="Q10:S10"/>
    <mergeCell ref="T10:U10"/>
    <mergeCell ref="Q11:S11"/>
    <mergeCell ref="T11:U11"/>
    <mergeCell ref="D10:G10"/>
    <mergeCell ref="J11:O11"/>
    <mergeCell ref="D11:G11"/>
    <mergeCell ref="AT4:AV9"/>
    <mergeCell ref="AW4:AX9"/>
    <mergeCell ref="BA4:BB9"/>
    <mergeCell ref="BC4:BG9"/>
    <mergeCell ref="X4:Y9"/>
    <mergeCell ref="Z4:AD9"/>
    <mergeCell ref="H10:I10"/>
    <mergeCell ref="J4:O9"/>
    <mergeCell ref="D4:G9"/>
    <mergeCell ref="Q4:S9"/>
    <mergeCell ref="T4:U9"/>
    <mergeCell ref="J10:O10"/>
    <mergeCell ref="H4:I9"/>
    <mergeCell ref="V4:W9"/>
    <mergeCell ref="AY11:AZ11"/>
    <mergeCell ref="BA11:BB11"/>
    <mergeCell ref="H11:I11"/>
    <mergeCell ref="X11:Y11"/>
    <mergeCell ref="AG10:AJ10"/>
    <mergeCell ref="AK10:AL10"/>
    <mergeCell ref="AM10:AR10"/>
    <mergeCell ref="AG11:AJ11"/>
    <mergeCell ref="D91:G91"/>
    <mergeCell ref="H91:I91"/>
    <mergeCell ref="J91:O91"/>
    <mergeCell ref="Q91:S91"/>
    <mergeCell ref="X90:Y90"/>
    <mergeCell ref="Z90:AD90"/>
    <mergeCell ref="T91:U91"/>
    <mergeCell ref="V91:W91"/>
    <mergeCell ref="X91:Y91"/>
    <mergeCell ref="Z91:AD91"/>
    <mergeCell ref="D92:G92"/>
    <mergeCell ref="H92:I92"/>
    <mergeCell ref="J92:O92"/>
    <mergeCell ref="Q92:S92"/>
    <mergeCell ref="T92:U92"/>
    <mergeCell ref="V92:W92"/>
    <mergeCell ref="X92:Y92"/>
    <mergeCell ref="Z92:AD92"/>
    <mergeCell ref="Q90:S90"/>
    <mergeCell ref="T90:U90"/>
    <mergeCell ref="D90:G90"/>
    <mergeCell ref="V90:W90"/>
    <mergeCell ref="D93:G93"/>
    <mergeCell ref="T93:U93"/>
    <mergeCell ref="V93:W93"/>
    <mergeCell ref="X93:Y93"/>
    <mergeCell ref="Z93:AD93"/>
    <mergeCell ref="D94:G94"/>
    <mergeCell ref="H94:I94"/>
    <mergeCell ref="H95:I95"/>
    <mergeCell ref="H96:I96"/>
    <mergeCell ref="H97:I97"/>
    <mergeCell ref="H98:I98"/>
    <mergeCell ref="J94:O94"/>
    <mergeCell ref="J95:O95"/>
    <mergeCell ref="J96:O96"/>
    <mergeCell ref="J97:O97"/>
    <mergeCell ref="J98:O98"/>
    <mergeCell ref="V10:W10"/>
    <mergeCell ref="V11:W11"/>
    <mergeCell ref="Q94:S94"/>
    <mergeCell ref="T94:U94"/>
    <mergeCell ref="V94:W94"/>
    <mergeCell ref="X94:Y94"/>
    <mergeCell ref="Z94:AD94"/>
    <mergeCell ref="D95:G95"/>
    <mergeCell ref="Q95:S95"/>
    <mergeCell ref="T95:U95"/>
    <mergeCell ref="V95:W95"/>
    <mergeCell ref="X95:Y95"/>
    <mergeCell ref="Z95:AD95"/>
    <mergeCell ref="V96:W96"/>
    <mergeCell ref="X96:Y96"/>
    <mergeCell ref="V97:W97"/>
    <mergeCell ref="X97:Y97"/>
    <mergeCell ref="Q96:S96"/>
    <mergeCell ref="T96:U96"/>
    <mergeCell ref="D97:G97"/>
    <mergeCell ref="Q97:S97"/>
    <mergeCell ref="T97:U97"/>
    <mergeCell ref="D98:G98"/>
    <mergeCell ref="Q98:S98"/>
    <mergeCell ref="T98:U98"/>
    <mergeCell ref="V98:W98"/>
    <mergeCell ref="X98:Y98"/>
    <mergeCell ref="T99:U99"/>
    <mergeCell ref="V99:W99"/>
    <mergeCell ref="X99:Y99"/>
    <mergeCell ref="T101:U101"/>
    <mergeCell ref="D99:G99"/>
    <mergeCell ref="J99:O99"/>
    <mergeCell ref="Q99:S99"/>
    <mergeCell ref="D101:G101"/>
    <mergeCell ref="H101:I101"/>
    <mergeCell ref="J101:O101"/>
    <mergeCell ref="Q101:S101"/>
    <mergeCell ref="D129:G129"/>
    <mergeCell ref="H129:I129"/>
    <mergeCell ref="J129:O129"/>
    <mergeCell ref="Q129:S129"/>
    <mergeCell ref="T129:U129"/>
    <mergeCell ref="V129:W129"/>
    <mergeCell ref="X129:Y129"/>
    <mergeCell ref="Z129:AD129"/>
    <mergeCell ref="AG129:AJ129"/>
    <mergeCell ref="AK129:AL129"/>
    <mergeCell ref="AM129:AR129"/>
    <mergeCell ref="AT129:AV129"/>
    <mergeCell ref="AW129:AX129"/>
    <mergeCell ref="AY129:AZ129"/>
    <mergeCell ref="BA129:BB129"/>
    <mergeCell ref="BC129:BG129"/>
    <mergeCell ref="D130:G130"/>
    <mergeCell ref="H130:I130"/>
    <mergeCell ref="J130:O130"/>
    <mergeCell ref="Q130:S130"/>
    <mergeCell ref="T130:U130"/>
    <mergeCell ref="V130:W130"/>
    <mergeCell ref="X130:Y130"/>
    <mergeCell ref="Z130:AD130"/>
    <mergeCell ref="AG130:AJ130"/>
    <mergeCell ref="AK130:AL130"/>
    <mergeCell ref="AM130:AR130"/>
    <mergeCell ref="AT130:AV130"/>
    <mergeCell ref="AW130:AX130"/>
    <mergeCell ref="AY130:AZ130"/>
    <mergeCell ref="BA130:BB130"/>
    <mergeCell ref="BC130:BG130"/>
    <mergeCell ref="D131:G131"/>
    <mergeCell ref="H131:I131"/>
    <mergeCell ref="J131:O131"/>
    <mergeCell ref="Q131:S131"/>
    <mergeCell ref="T131:U131"/>
    <mergeCell ref="V131:W131"/>
    <mergeCell ref="X131:Y131"/>
    <mergeCell ref="Z131:AD131"/>
    <mergeCell ref="AG131:AJ131"/>
    <mergeCell ref="AK131:AL131"/>
    <mergeCell ref="AM131:AR131"/>
    <mergeCell ref="AT131:AV131"/>
    <mergeCell ref="AW131:AX131"/>
    <mergeCell ref="AY131:AZ131"/>
    <mergeCell ref="BA131:BB131"/>
    <mergeCell ref="BC131:BG131"/>
    <mergeCell ref="D132:G132"/>
    <mergeCell ref="H132:I132"/>
    <mergeCell ref="J132:O132"/>
    <mergeCell ref="Q132:S132"/>
    <mergeCell ref="T132:U132"/>
    <mergeCell ref="V132:W132"/>
    <mergeCell ref="X132:Y132"/>
    <mergeCell ref="Z132:AD132"/>
    <mergeCell ref="AG132:AJ132"/>
    <mergeCell ref="AK132:AL132"/>
    <mergeCell ref="AM132:AR132"/>
    <mergeCell ref="AT132:AV132"/>
    <mergeCell ref="AW132:AX132"/>
    <mergeCell ref="AY132:AZ132"/>
    <mergeCell ref="BA132:BB132"/>
    <mergeCell ref="BC132:BG132"/>
    <mergeCell ref="D133:G133"/>
    <mergeCell ref="H133:I133"/>
    <mergeCell ref="J133:O133"/>
    <mergeCell ref="Q133:S133"/>
    <mergeCell ref="T133:U133"/>
    <mergeCell ref="V133:W133"/>
    <mergeCell ref="X133:Y133"/>
    <mergeCell ref="Z133:AD133"/>
    <mergeCell ref="AG133:AJ133"/>
    <mergeCell ref="AK133:AL133"/>
    <mergeCell ref="AM133:AR133"/>
    <mergeCell ref="AT133:AV133"/>
    <mergeCell ref="AW133:AX133"/>
    <mergeCell ref="AY133:AZ133"/>
    <mergeCell ref="BA133:BB133"/>
    <mergeCell ref="BC133:BG133"/>
    <mergeCell ref="D134:G134"/>
    <mergeCell ref="H134:I134"/>
    <mergeCell ref="J134:O134"/>
    <mergeCell ref="Q134:S134"/>
    <mergeCell ref="T134:U134"/>
    <mergeCell ref="V134:W134"/>
    <mergeCell ref="X134:Y134"/>
    <mergeCell ref="Z134:AD134"/>
    <mergeCell ref="AG134:AJ134"/>
    <mergeCell ref="AK134:AL134"/>
    <mergeCell ref="AM134:AR134"/>
    <mergeCell ref="AT134:AV134"/>
    <mergeCell ref="AW134:AX134"/>
    <mergeCell ref="AY134:AZ134"/>
    <mergeCell ref="BA134:BB134"/>
    <mergeCell ref="BC134:BG134"/>
    <mergeCell ref="D135:G135"/>
    <mergeCell ref="H135:I135"/>
    <mergeCell ref="J135:O135"/>
    <mergeCell ref="Q135:S135"/>
    <mergeCell ref="T135:U135"/>
    <mergeCell ref="V135:W135"/>
    <mergeCell ref="X135:Y135"/>
    <mergeCell ref="Z135:AD135"/>
    <mergeCell ref="AG135:AJ135"/>
    <mergeCell ref="AK135:AL135"/>
    <mergeCell ref="AM135:AR135"/>
    <mergeCell ref="AT135:AV135"/>
    <mergeCell ref="AW135:AX135"/>
    <mergeCell ref="AY135:AZ135"/>
    <mergeCell ref="BA135:BB135"/>
    <mergeCell ref="BC135:BG135"/>
    <mergeCell ref="D136:G136"/>
    <mergeCell ref="H136:I136"/>
    <mergeCell ref="J136:O136"/>
    <mergeCell ref="Q136:S136"/>
    <mergeCell ref="T136:U136"/>
    <mergeCell ref="V136:W136"/>
    <mergeCell ref="X136:Y136"/>
    <mergeCell ref="Z136:AD136"/>
    <mergeCell ref="AG136:AJ136"/>
    <mergeCell ref="AK136:AL136"/>
    <mergeCell ref="AM136:AR136"/>
    <mergeCell ref="AT136:AV136"/>
    <mergeCell ref="AW136:AX136"/>
    <mergeCell ref="AY136:AZ136"/>
    <mergeCell ref="BA136:BB136"/>
    <mergeCell ref="BC136:BG136"/>
    <mergeCell ref="D137:G137"/>
    <mergeCell ref="H137:I137"/>
    <mergeCell ref="J137:O137"/>
    <mergeCell ref="Q137:S137"/>
    <mergeCell ref="T137:U137"/>
    <mergeCell ref="V137:W137"/>
    <mergeCell ref="X137:Y137"/>
    <mergeCell ref="Z137:AD137"/>
    <mergeCell ref="AG137:AJ137"/>
    <mergeCell ref="AK137:AL137"/>
    <mergeCell ref="AM137:AR137"/>
    <mergeCell ref="AT137:AV137"/>
    <mergeCell ref="AW137:AX137"/>
    <mergeCell ref="AY137:AZ137"/>
    <mergeCell ref="BA137:BB137"/>
    <mergeCell ref="BC137:BG137"/>
    <mergeCell ref="D138:G138"/>
    <mergeCell ref="H138:I138"/>
    <mergeCell ref="J138:O138"/>
    <mergeCell ref="Q138:S138"/>
    <mergeCell ref="T138:U138"/>
    <mergeCell ref="V138:W138"/>
    <mergeCell ref="X138:Y138"/>
    <mergeCell ref="Z138:AD138"/>
    <mergeCell ref="AG138:AJ138"/>
    <mergeCell ref="AK138:AL138"/>
    <mergeCell ref="AM138:AR138"/>
    <mergeCell ref="AT138:AV138"/>
    <mergeCell ref="AW138:AX138"/>
    <mergeCell ref="AY138:AZ138"/>
    <mergeCell ref="BA138:BB138"/>
    <mergeCell ref="BC138:BG138"/>
    <mergeCell ref="D139:G139"/>
    <mergeCell ref="H139:I139"/>
    <mergeCell ref="J139:O139"/>
    <mergeCell ref="Q139:S139"/>
    <mergeCell ref="T139:U139"/>
    <mergeCell ref="V139:W139"/>
    <mergeCell ref="X139:Y139"/>
    <mergeCell ref="Z139:AD139"/>
    <mergeCell ref="AG139:AJ139"/>
    <mergeCell ref="AK139:AL139"/>
    <mergeCell ref="AM139:AR139"/>
    <mergeCell ref="AT139:AV139"/>
    <mergeCell ref="AW139:AX139"/>
    <mergeCell ref="AY139:AZ139"/>
    <mergeCell ref="BA139:BB139"/>
    <mergeCell ref="BC139:BG139"/>
    <mergeCell ref="D140:G140"/>
    <mergeCell ref="H140:I140"/>
    <mergeCell ref="J140:O140"/>
    <mergeCell ref="Q140:S140"/>
    <mergeCell ref="T140:U140"/>
    <mergeCell ref="V140:W140"/>
    <mergeCell ref="X140:Y140"/>
    <mergeCell ref="Z140:AD140"/>
    <mergeCell ref="AG140:AJ140"/>
    <mergeCell ref="AK140:AL140"/>
    <mergeCell ref="AM140:AR140"/>
    <mergeCell ref="AT140:AV140"/>
    <mergeCell ref="AW140:AX140"/>
    <mergeCell ref="AY140:AZ140"/>
    <mergeCell ref="BA140:BB140"/>
    <mergeCell ref="BC140:BG140"/>
    <mergeCell ref="D141:G141"/>
    <mergeCell ref="H141:I141"/>
    <mergeCell ref="J141:O141"/>
    <mergeCell ref="Q141:S141"/>
    <mergeCell ref="T141:U141"/>
    <mergeCell ref="V141:W141"/>
    <mergeCell ref="X141:Y141"/>
    <mergeCell ref="Z141:AD141"/>
    <mergeCell ref="AG141:AJ141"/>
    <mergeCell ref="AK141:AL141"/>
    <mergeCell ref="AM141:AR141"/>
    <mergeCell ref="AT141:AV141"/>
    <mergeCell ref="AW141:AX141"/>
    <mergeCell ref="AY141:AZ141"/>
    <mergeCell ref="BA141:BB141"/>
    <mergeCell ref="BC141:BG141"/>
    <mergeCell ref="D142:G142"/>
    <mergeCell ref="H142:I142"/>
    <mergeCell ref="J142:O142"/>
    <mergeCell ref="Q142:S142"/>
    <mergeCell ref="T142:U142"/>
    <mergeCell ref="V142:W142"/>
    <mergeCell ref="X142:Y142"/>
    <mergeCell ref="Z142:AD142"/>
    <mergeCell ref="AG142:AJ142"/>
    <mergeCell ref="AK142:AL142"/>
    <mergeCell ref="AM142:AR142"/>
    <mergeCell ref="AT142:AV142"/>
    <mergeCell ref="AW142:AX142"/>
    <mergeCell ref="AY142:AZ142"/>
    <mergeCell ref="BA142:BB142"/>
    <mergeCell ref="BC142:BG142"/>
    <mergeCell ref="D143:G143"/>
    <mergeCell ref="H143:I143"/>
    <mergeCell ref="J143:O143"/>
    <mergeCell ref="Q143:S143"/>
    <mergeCell ref="T143:U143"/>
    <mergeCell ref="V143:W143"/>
    <mergeCell ref="X143:Y143"/>
    <mergeCell ref="Z143:AD143"/>
    <mergeCell ref="AG143:AJ143"/>
    <mergeCell ref="AK143:AL143"/>
    <mergeCell ref="AM143:AR143"/>
    <mergeCell ref="AT143:AV143"/>
    <mergeCell ref="AW143:AX143"/>
    <mergeCell ref="AY143:AZ143"/>
    <mergeCell ref="BA143:BB143"/>
    <mergeCell ref="BC143:BG143"/>
    <mergeCell ref="D144:G144"/>
    <mergeCell ref="H144:I144"/>
    <mergeCell ref="J144:O144"/>
    <mergeCell ref="Q144:S144"/>
    <mergeCell ref="T144:U144"/>
    <mergeCell ref="V144:W144"/>
    <mergeCell ref="X144:Y144"/>
    <mergeCell ref="Z144:AD144"/>
    <mergeCell ref="AG144:AJ144"/>
    <mergeCell ref="AK144:AL144"/>
    <mergeCell ref="AM144:AR144"/>
    <mergeCell ref="AT144:AV144"/>
    <mergeCell ref="AW144:AX144"/>
    <mergeCell ref="AY144:AZ144"/>
    <mergeCell ref="BA144:BB144"/>
    <mergeCell ref="BC144:BG144"/>
    <mergeCell ref="D145:G145"/>
    <mergeCell ref="H145:I145"/>
    <mergeCell ref="J145:O145"/>
    <mergeCell ref="Q145:S145"/>
    <mergeCell ref="T145:U145"/>
    <mergeCell ref="V145:W145"/>
    <mergeCell ref="X145:Y145"/>
    <mergeCell ref="Z145:AD145"/>
    <mergeCell ref="AG145:AJ145"/>
    <mergeCell ref="AK145:AL145"/>
    <mergeCell ref="AM145:AR145"/>
    <mergeCell ref="AT145:AV145"/>
    <mergeCell ref="AW145:AX145"/>
    <mergeCell ref="AY145:AZ145"/>
    <mergeCell ref="BA145:BB145"/>
    <mergeCell ref="BC145:BG145"/>
    <mergeCell ref="D146:G146"/>
    <mergeCell ref="H146:I146"/>
    <mergeCell ref="J146:O146"/>
    <mergeCell ref="Q146:S146"/>
    <mergeCell ref="T146:U146"/>
    <mergeCell ref="V146:W146"/>
    <mergeCell ref="X146:Y146"/>
    <mergeCell ref="Z146:AD146"/>
    <mergeCell ref="AG146:AJ146"/>
    <mergeCell ref="AK146:AL146"/>
    <mergeCell ref="AM146:AR146"/>
    <mergeCell ref="AT146:AV146"/>
    <mergeCell ref="AW146:AX146"/>
    <mergeCell ref="AY146:AZ146"/>
    <mergeCell ref="BA146:BB146"/>
    <mergeCell ref="BC146:BG146"/>
    <mergeCell ref="D147:G147"/>
    <mergeCell ref="H147:I147"/>
    <mergeCell ref="J147:O147"/>
    <mergeCell ref="Q147:S147"/>
    <mergeCell ref="T147:U147"/>
    <mergeCell ref="V147:W147"/>
    <mergeCell ref="X147:Y147"/>
    <mergeCell ref="Z147:AD147"/>
    <mergeCell ref="AG147:AJ147"/>
    <mergeCell ref="AK147:AL147"/>
    <mergeCell ref="AM147:AR147"/>
    <mergeCell ref="AT147:AV147"/>
    <mergeCell ref="AW147:AX147"/>
    <mergeCell ref="AY147:AZ147"/>
    <mergeCell ref="BA147:BB147"/>
    <mergeCell ref="BC147:BG147"/>
    <mergeCell ref="D148:G148"/>
    <mergeCell ref="H148:I148"/>
    <mergeCell ref="J148:O148"/>
    <mergeCell ref="Q148:S148"/>
    <mergeCell ref="T148:U148"/>
    <mergeCell ref="V148:W148"/>
    <mergeCell ref="X148:Y148"/>
    <mergeCell ref="Z148:AD148"/>
    <mergeCell ref="AG148:AJ148"/>
    <mergeCell ref="AK148:AL148"/>
    <mergeCell ref="AM148:AR148"/>
    <mergeCell ref="AT148:AV148"/>
    <mergeCell ref="AW148:AX148"/>
    <mergeCell ref="AY148:AZ148"/>
    <mergeCell ref="BA148:BB148"/>
    <mergeCell ref="BC148:BG148"/>
    <mergeCell ref="D149:G149"/>
    <mergeCell ref="H149:I149"/>
    <mergeCell ref="J149:O149"/>
    <mergeCell ref="Q149:S149"/>
    <mergeCell ref="T149:U149"/>
    <mergeCell ref="V149:W149"/>
    <mergeCell ref="X149:Y149"/>
    <mergeCell ref="Z149:AD149"/>
    <mergeCell ref="AG149:AJ149"/>
    <mergeCell ref="AK149:AL149"/>
    <mergeCell ref="AM149:AR149"/>
    <mergeCell ref="AT149:AV149"/>
    <mergeCell ref="AW149:AX149"/>
    <mergeCell ref="AY149:AZ149"/>
    <mergeCell ref="BA149:BB149"/>
    <mergeCell ref="BC149:BG149"/>
    <mergeCell ref="D150:G150"/>
    <mergeCell ref="H150:I150"/>
    <mergeCell ref="J150:O150"/>
    <mergeCell ref="Q150:S150"/>
    <mergeCell ref="T150:U150"/>
    <mergeCell ref="V150:W150"/>
    <mergeCell ref="X150:Y150"/>
    <mergeCell ref="Z150:AD150"/>
    <mergeCell ref="AG150:AJ150"/>
    <mergeCell ref="AK150:AL150"/>
    <mergeCell ref="AM150:AR150"/>
    <mergeCell ref="AT150:AV150"/>
    <mergeCell ref="AW150:AX150"/>
    <mergeCell ref="AY150:AZ150"/>
    <mergeCell ref="BA150:BB150"/>
    <mergeCell ref="BC150:BG150"/>
    <mergeCell ref="D151:G151"/>
    <mergeCell ref="H151:I151"/>
    <mergeCell ref="J151:O151"/>
    <mergeCell ref="Q151:S151"/>
    <mergeCell ref="T151:U151"/>
    <mergeCell ref="V151:W151"/>
    <mergeCell ref="X151:Y151"/>
    <mergeCell ref="Z151:AD151"/>
    <mergeCell ref="AG151:AJ151"/>
    <mergeCell ref="AK151:AL151"/>
    <mergeCell ref="AM151:AR151"/>
    <mergeCell ref="AT151:AV151"/>
    <mergeCell ref="AW151:AX151"/>
    <mergeCell ref="AY151:AZ151"/>
    <mergeCell ref="BA151:BB151"/>
    <mergeCell ref="BC151:BG151"/>
    <mergeCell ref="D152:G152"/>
    <mergeCell ref="H152:I152"/>
    <mergeCell ref="J152:O152"/>
    <mergeCell ref="Q152:S152"/>
    <mergeCell ref="T152:U152"/>
    <mergeCell ref="V152:W152"/>
    <mergeCell ref="X152:Y152"/>
    <mergeCell ref="Z152:AD152"/>
    <mergeCell ref="AG152:AJ152"/>
    <mergeCell ref="AK152:AL152"/>
    <mergeCell ref="AM152:AR152"/>
    <mergeCell ref="AT152:AV152"/>
    <mergeCell ref="AW152:AX152"/>
    <mergeCell ref="AY152:AZ152"/>
    <mergeCell ref="BA152:BB152"/>
    <mergeCell ref="BC152:BG152"/>
    <mergeCell ref="D153:G153"/>
    <mergeCell ref="H153:I153"/>
    <mergeCell ref="J153:O153"/>
    <mergeCell ref="Q153:S153"/>
    <mergeCell ref="T153:U153"/>
    <mergeCell ref="V153:W153"/>
    <mergeCell ref="X153:Y153"/>
    <mergeCell ref="Z153:AD153"/>
    <mergeCell ref="AG153:AJ153"/>
    <mergeCell ref="AK153:AL153"/>
    <mergeCell ref="AM153:AR153"/>
    <mergeCell ref="AT153:AV153"/>
    <mergeCell ref="AW153:AX153"/>
    <mergeCell ref="AY153:AZ153"/>
    <mergeCell ref="BA153:BB153"/>
    <mergeCell ref="BC153:BG153"/>
    <mergeCell ref="D154:G154"/>
    <mergeCell ref="H154:I154"/>
    <mergeCell ref="J154:O154"/>
    <mergeCell ref="Q154:S154"/>
    <mergeCell ref="T154:U154"/>
    <mergeCell ref="V154:W154"/>
    <mergeCell ref="X154:Y154"/>
    <mergeCell ref="Z154:AD154"/>
    <mergeCell ref="AG154:AJ154"/>
    <mergeCell ref="AK154:AL154"/>
    <mergeCell ref="AM154:AR154"/>
    <mergeCell ref="AT154:AV154"/>
    <mergeCell ref="AW154:AX154"/>
    <mergeCell ref="AY154:AZ154"/>
    <mergeCell ref="BA154:BB154"/>
    <mergeCell ref="BC154:BG154"/>
    <mergeCell ref="D155:G155"/>
    <mergeCell ref="H155:I155"/>
    <mergeCell ref="J155:O155"/>
    <mergeCell ref="Q155:S155"/>
    <mergeCell ref="T155:U155"/>
    <mergeCell ref="V155:W155"/>
    <mergeCell ref="X155:Y155"/>
    <mergeCell ref="Z155:AD155"/>
    <mergeCell ref="AG155:AJ155"/>
    <mergeCell ref="AK155:AL155"/>
    <mergeCell ref="AM155:AR155"/>
    <mergeCell ref="AT155:AV155"/>
    <mergeCell ref="AW155:AX155"/>
    <mergeCell ref="AY155:AZ155"/>
    <mergeCell ref="BA155:BB155"/>
    <mergeCell ref="BC155:BG155"/>
    <mergeCell ref="D156:G156"/>
    <mergeCell ref="H156:I156"/>
    <mergeCell ref="J156:O156"/>
    <mergeCell ref="Q156:S156"/>
    <mergeCell ref="T156:U156"/>
    <mergeCell ref="V156:W156"/>
    <mergeCell ref="X156:Y156"/>
    <mergeCell ref="Z156:AD156"/>
    <mergeCell ref="AG156:AJ156"/>
    <mergeCell ref="AK156:AL156"/>
    <mergeCell ref="AM156:AR156"/>
    <mergeCell ref="AT156:AV156"/>
    <mergeCell ref="AW156:AX156"/>
    <mergeCell ref="AY156:AZ156"/>
    <mergeCell ref="BA156:BB156"/>
    <mergeCell ref="BC156:BG156"/>
    <mergeCell ref="D157:G157"/>
    <mergeCell ref="H157:I157"/>
    <mergeCell ref="J157:O157"/>
    <mergeCell ref="Q157:S157"/>
    <mergeCell ref="T157:U157"/>
    <mergeCell ref="V157:W157"/>
    <mergeCell ref="X157:Y157"/>
    <mergeCell ref="Z157:AD157"/>
    <mergeCell ref="AG157:AJ157"/>
    <mergeCell ref="AK157:AL157"/>
    <mergeCell ref="AM157:AR157"/>
    <mergeCell ref="AT157:AV157"/>
    <mergeCell ref="AW157:AX157"/>
    <mergeCell ref="AY157:AZ157"/>
    <mergeCell ref="BA157:BB157"/>
    <mergeCell ref="BC157:BG157"/>
    <mergeCell ref="D158:G158"/>
    <mergeCell ref="H158:I158"/>
    <mergeCell ref="J158:O158"/>
    <mergeCell ref="Q158:S158"/>
    <mergeCell ref="T158:U158"/>
    <mergeCell ref="V158:W158"/>
    <mergeCell ref="X158:Y158"/>
    <mergeCell ref="Z158:AD158"/>
    <mergeCell ref="AG158:AJ158"/>
    <mergeCell ref="AK158:AL158"/>
    <mergeCell ref="AM158:AR158"/>
    <mergeCell ref="AT158:AV158"/>
    <mergeCell ref="AW158:AX158"/>
    <mergeCell ref="AY158:AZ158"/>
    <mergeCell ref="BA158:BB158"/>
    <mergeCell ref="BC158:BG158"/>
    <mergeCell ref="D159:G159"/>
    <mergeCell ref="H159:I159"/>
    <mergeCell ref="J159:O159"/>
    <mergeCell ref="Q159:S159"/>
    <mergeCell ref="T159:U159"/>
    <mergeCell ref="V159:W159"/>
    <mergeCell ref="X159:Y159"/>
    <mergeCell ref="Z159:AD159"/>
    <mergeCell ref="AG159:AJ159"/>
    <mergeCell ref="AK159:AL159"/>
    <mergeCell ref="AM159:AR159"/>
    <mergeCell ref="AT159:AV159"/>
    <mergeCell ref="AW159:AX159"/>
    <mergeCell ref="AY159:AZ159"/>
    <mergeCell ref="BA159:BB159"/>
    <mergeCell ref="BC159:BG159"/>
    <mergeCell ref="D160:G160"/>
    <mergeCell ref="H160:I160"/>
    <mergeCell ref="J160:O160"/>
    <mergeCell ref="Q160:S160"/>
    <mergeCell ref="T160:U160"/>
    <mergeCell ref="V160:W160"/>
    <mergeCell ref="X160:Y160"/>
    <mergeCell ref="Z160:AD160"/>
    <mergeCell ref="AG160:AJ160"/>
    <mergeCell ref="AK160:AL160"/>
    <mergeCell ref="AM160:AR160"/>
    <mergeCell ref="AT160:AV160"/>
    <mergeCell ref="AW160:AX160"/>
    <mergeCell ref="AY160:AZ160"/>
    <mergeCell ref="BA160:BB160"/>
    <mergeCell ref="BC160:BG160"/>
    <mergeCell ref="D161:G161"/>
    <mergeCell ref="H161:I161"/>
    <mergeCell ref="J161:O161"/>
    <mergeCell ref="Q161:S161"/>
    <mergeCell ref="T161:U161"/>
    <mergeCell ref="V161:W161"/>
    <mergeCell ref="X161:Y161"/>
    <mergeCell ref="Z161:AD161"/>
    <mergeCell ref="AG161:AJ161"/>
    <mergeCell ref="AK161:AL161"/>
    <mergeCell ref="AM161:AR161"/>
    <mergeCell ref="AT161:AV161"/>
    <mergeCell ref="AW161:AX161"/>
    <mergeCell ref="AY161:AZ161"/>
    <mergeCell ref="BA161:BB161"/>
    <mergeCell ref="BC161:BG161"/>
    <mergeCell ref="D162:G162"/>
    <mergeCell ref="H162:I162"/>
    <mergeCell ref="J162:O162"/>
    <mergeCell ref="Q162:S162"/>
    <mergeCell ref="T162:U162"/>
    <mergeCell ref="V162:W162"/>
    <mergeCell ref="X162:Y162"/>
    <mergeCell ref="Z162:AD162"/>
    <mergeCell ref="AG162:AJ162"/>
    <mergeCell ref="AK162:AL162"/>
    <mergeCell ref="AM162:AR162"/>
    <mergeCell ref="AT162:AV162"/>
    <mergeCell ref="AW162:AX162"/>
    <mergeCell ref="AY162:AZ162"/>
    <mergeCell ref="BA162:BB162"/>
    <mergeCell ref="BC162:BG162"/>
    <mergeCell ref="D163:G163"/>
    <mergeCell ref="H163:I163"/>
    <mergeCell ref="J163:O163"/>
    <mergeCell ref="Q163:S163"/>
    <mergeCell ref="T163:U163"/>
    <mergeCell ref="V163:W163"/>
    <mergeCell ref="X163:Y163"/>
    <mergeCell ref="Z163:AD163"/>
    <mergeCell ref="AG163:AJ163"/>
    <mergeCell ref="AK163:AL163"/>
    <mergeCell ref="AM163:AR163"/>
    <mergeCell ref="AT163:AV163"/>
    <mergeCell ref="AW163:AX163"/>
    <mergeCell ref="AY163:AZ163"/>
    <mergeCell ref="BA163:BB163"/>
    <mergeCell ref="BC163:BG163"/>
    <mergeCell ref="D164:G164"/>
    <mergeCell ref="H164:I164"/>
    <mergeCell ref="J164:O164"/>
    <mergeCell ref="Q164:S164"/>
    <mergeCell ref="T164:U164"/>
    <mergeCell ref="V164:W164"/>
    <mergeCell ref="X164:Y164"/>
    <mergeCell ref="Z164:AD164"/>
    <mergeCell ref="AG164:AJ164"/>
    <mergeCell ref="AK164:AL164"/>
    <mergeCell ref="AM164:AR164"/>
    <mergeCell ref="AT164:AV164"/>
    <mergeCell ref="AW164:AX164"/>
    <mergeCell ref="AY164:AZ164"/>
    <mergeCell ref="BA164:BB164"/>
    <mergeCell ref="BC164:BG164"/>
    <mergeCell ref="D165:G165"/>
    <mergeCell ref="H165:I165"/>
    <mergeCell ref="J165:O165"/>
    <mergeCell ref="Q165:S165"/>
    <mergeCell ref="T165:U165"/>
    <mergeCell ref="V165:W165"/>
    <mergeCell ref="X165:Y165"/>
    <mergeCell ref="Z165:AD165"/>
    <mergeCell ref="AG165:AJ165"/>
    <mergeCell ref="AK165:AL165"/>
    <mergeCell ref="AM165:AR165"/>
    <mergeCell ref="AT165:AV165"/>
    <mergeCell ref="AW165:AX165"/>
    <mergeCell ref="AY165:AZ165"/>
    <mergeCell ref="BA165:BB165"/>
    <mergeCell ref="BC165:BG165"/>
    <mergeCell ref="D166:G166"/>
    <mergeCell ref="H166:I166"/>
    <mergeCell ref="J166:O166"/>
    <mergeCell ref="Q166:S166"/>
    <mergeCell ref="T166:U166"/>
    <mergeCell ref="V166:W166"/>
    <mergeCell ref="X166:Y166"/>
    <mergeCell ref="Z166:AD166"/>
    <mergeCell ref="AG166:AJ166"/>
    <mergeCell ref="AK166:AL166"/>
    <mergeCell ref="AM166:AR166"/>
    <mergeCell ref="AT166:AV166"/>
    <mergeCell ref="AW166:AX166"/>
    <mergeCell ref="AY166:AZ166"/>
    <mergeCell ref="BA166:BB166"/>
    <mergeCell ref="BC166:BG166"/>
    <mergeCell ref="D167:G167"/>
    <mergeCell ref="H167:I167"/>
    <mergeCell ref="J167:O167"/>
    <mergeCell ref="Q167:S167"/>
    <mergeCell ref="T167:U167"/>
    <mergeCell ref="V167:W167"/>
    <mergeCell ref="X167:Y167"/>
    <mergeCell ref="Z167:AD167"/>
    <mergeCell ref="AG167:AJ167"/>
    <mergeCell ref="AK167:AL167"/>
    <mergeCell ref="AM167:AR167"/>
    <mergeCell ref="AT167:AV167"/>
    <mergeCell ref="AW167:AX167"/>
    <mergeCell ref="AY167:AZ167"/>
    <mergeCell ref="BA167:BB167"/>
    <mergeCell ref="BC167:BG167"/>
    <mergeCell ref="D168:G168"/>
    <mergeCell ref="H168:I168"/>
    <mergeCell ref="J168:O168"/>
    <mergeCell ref="Q168:S168"/>
    <mergeCell ref="T168:U168"/>
    <mergeCell ref="V168:W168"/>
    <mergeCell ref="X168:Y168"/>
    <mergeCell ref="Z168:AD168"/>
    <mergeCell ref="AG168:AJ168"/>
    <mergeCell ref="AK168:AL168"/>
    <mergeCell ref="AM168:AR168"/>
    <mergeCell ref="AT168:AV168"/>
    <mergeCell ref="AW168:AX168"/>
    <mergeCell ref="AY168:AZ168"/>
    <mergeCell ref="BA168:BB168"/>
    <mergeCell ref="BC168:BG168"/>
    <mergeCell ref="D169:G169"/>
    <mergeCell ref="H169:I169"/>
    <mergeCell ref="J169:O169"/>
    <mergeCell ref="Q169:S169"/>
    <mergeCell ref="T169:U169"/>
    <mergeCell ref="V169:W169"/>
    <mergeCell ref="X169:Y169"/>
    <mergeCell ref="Z169:AD169"/>
    <mergeCell ref="AG169:AJ169"/>
    <mergeCell ref="AK169:AL169"/>
    <mergeCell ref="AM169:AR169"/>
    <mergeCell ref="AT169:AV169"/>
    <mergeCell ref="AW169:AX169"/>
    <mergeCell ref="AY169:AZ169"/>
    <mergeCell ref="BA169:BB169"/>
    <mergeCell ref="BC169:BG169"/>
    <mergeCell ref="D170:G170"/>
    <mergeCell ref="H170:I170"/>
    <mergeCell ref="J170:O170"/>
    <mergeCell ref="Q170:S170"/>
    <mergeCell ref="T170:U170"/>
    <mergeCell ref="V170:W170"/>
    <mergeCell ref="X170:Y170"/>
    <mergeCell ref="Z170:AD170"/>
    <mergeCell ref="AG170:AJ170"/>
    <mergeCell ref="AK170:AL170"/>
    <mergeCell ref="AM170:AR170"/>
    <mergeCell ref="AT170:AV170"/>
    <mergeCell ref="AW170:AX170"/>
    <mergeCell ref="AY170:AZ170"/>
    <mergeCell ref="BA170:BB170"/>
    <mergeCell ref="BC170:BG170"/>
    <mergeCell ref="D171:G171"/>
    <mergeCell ref="H171:I171"/>
    <mergeCell ref="J171:O171"/>
    <mergeCell ref="Q171:S171"/>
    <mergeCell ref="T171:U171"/>
    <mergeCell ref="V171:W171"/>
    <mergeCell ref="X171:Y171"/>
    <mergeCell ref="Z171:AD171"/>
    <mergeCell ref="AG171:AJ171"/>
    <mergeCell ref="AK171:AL171"/>
    <mergeCell ref="AM171:AR171"/>
    <mergeCell ref="AT171:AV171"/>
    <mergeCell ref="AW171:AX171"/>
    <mergeCell ref="AY171:AZ171"/>
    <mergeCell ref="BA171:BB171"/>
    <mergeCell ref="BC171:BG171"/>
    <mergeCell ref="D172:G172"/>
    <mergeCell ref="H172:I172"/>
    <mergeCell ref="J172:O172"/>
    <mergeCell ref="Q172:S172"/>
    <mergeCell ref="T172:U172"/>
    <mergeCell ref="V172:W172"/>
    <mergeCell ref="X172:Y172"/>
    <mergeCell ref="Z172:AD172"/>
    <mergeCell ref="AG172:AJ172"/>
    <mergeCell ref="AK172:AL172"/>
    <mergeCell ref="AM172:AR172"/>
    <mergeCell ref="AT172:AV172"/>
    <mergeCell ref="AW172:AX172"/>
    <mergeCell ref="AY172:AZ172"/>
    <mergeCell ref="BA172:BB172"/>
    <mergeCell ref="BC172:BG172"/>
    <mergeCell ref="D173:G173"/>
    <mergeCell ref="H173:I173"/>
    <mergeCell ref="J173:O173"/>
    <mergeCell ref="Q173:S173"/>
    <mergeCell ref="T173:U173"/>
    <mergeCell ref="V173:W173"/>
    <mergeCell ref="X173:Y173"/>
    <mergeCell ref="Z173:AD173"/>
    <mergeCell ref="AG173:AJ173"/>
    <mergeCell ref="AK173:AL173"/>
    <mergeCell ref="AM173:AR173"/>
    <mergeCell ref="AT173:AV173"/>
    <mergeCell ref="AW173:AX173"/>
    <mergeCell ref="AY173:AZ173"/>
    <mergeCell ref="BA173:BB173"/>
    <mergeCell ref="BC173:BG173"/>
    <mergeCell ref="D174:G174"/>
    <mergeCell ref="H174:I174"/>
    <mergeCell ref="J174:O174"/>
    <mergeCell ref="Q174:S174"/>
    <mergeCell ref="T174:U174"/>
    <mergeCell ref="V174:W174"/>
    <mergeCell ref="X174:Y174"/>
    <mergeCell ref="Z174:AD174"/>
    <mergeCell ref="AG174:AJ174"/>
    <mergeCell ref="AK174:AL174"/>
    <mergeCell ref="AM174:AR174"/>
    <mergeCell ref="AT174:AV174"/>
    <mergeCell ref="AW174:AX174"/>
    <mergeCell ref="AY174:AZ174"/>
    <mergeCell ref="BA174:BB174"/>
    <mergeCell ref="BC174:BG174"/>
    <mergeCell ref="D175:G175"/>
    <mergeCell ref="H175:I175"/>
    <mergeCell ref="J175:O175"/>
    <mergeCell ref="Q175:S175"/>
    <mergeCell ref="T175:U175"/>
    <mergeCell ref="V175:W175"/>
    <mergeCell ref="X175:Y175"/>
    <mergeCell ref="Z175:AD175"/>
    <mergeCell ref="AG175:AJ175"/>
    <mergeCell ref="AK175:AL175"/>
    <mergeCell ref="AM175:AR175"/>
    <mergeCell ref="AT175:AV175"/>
    <mergeCell ref="AW175:AX175"/>
    <mergeCell ref="AY175:AZ175"/>
    <mergeCell ref="BA175:BB175"/>
    <mergeCell ref="BC175:BG175"/>
    <mergeCell ref="D176:G176"/>
    <mergeCell ref="H176:I176"/>
    <mergeCell ref="J176:O176"/>
    <mergeCell ref="Q176:S176"/>
    <mergeCell ref="T176:U176"/>
    <mergeCell ref="V176:W176"/>
    <mergeCell ref="X176:Y176"/>
    <mergeCell ref="Z176:AD176"/>
    <mergeCell ref="AG176:AJ176"/>
    <mergeCell ref="AK176:AL176"/>
    <mergeCell ref="AM176:AR176"/>
    <mergeCell ref="AT176:AV176"/>
    <mergeCell ref="AW176:AX176"/>
    <mergeCell ref="AY176:AZ176"/>
    <mergeCell ref="BA176:BB176"/>
    <mergeCell ref="BC176:BG176"/>
    <mergeCell ref="D177:G177"/>
    <mergeCell ref="H177:I177"/>
    <mergeCell ref="J177:O177"/>
    <mergeCell ref="Q177:S177"/>
    <mergeCell ref="T177:U177"/>
    <mergeCell ref="V177:W177"/>
    <mergeCell ref="X177:Y177"/>
    <mergeCell ref="Z177:AD177"/>
    <mergeCell ref="AG177:AJ177"/>
    <mergeCell ref="AK177:AL177"/>
    <mergeCell ref="AM177:AR177"/>
    <mergeCell ref="AT177:AV177"/>
    <mergeCell ref="AW177:AX177"/>
    <mergeCell ref="AY177:AZ177"/>
    <mergeCell ref="BA177:BB177"/>
    <mergeCell ref="BC177:BG177"/>
    <mergeCell ref="D178:G178"/>
    <mergeCell ref="H178:I178"/>
    <mergeCell ref="J178:O178"/>
    <mergeCell ref="Q178:S178"/>
    <mergeCell ref="T178:U178"/>
    <mergeCell ref="V178:W178"/>
    <mergeCell ref="X178:Y178"/>
    <mergeCell ref="Z178:AD178"/>
    <mergeCell ref="AG178:AJ178"/>
    <mergeCell ref="AK178:AL178"/>
    <mergeCell ref="AM178:AR178"/>
    <mergeCell ref="AT178:AV178"/>
    <mergeCell ref="AW178:AX178"/>
    <mergeCell ref="AY178:AZ178"/>
    <mergeCell ref="BA178:BB178"/>
    <mergeCell ref="BC178:BG178"/>
    <mergeCell ref="D179:G179"/>
    <mergeCell ref="H179:I179"/>
    <mergeCell ref="J179:O179"/>
    <mergeCell ref="Q179:S179"/>
    <mergeCell ref="T179:U179"/>
    <mergeCell ref="V179:W179"/>
    <mergeCell ref="X179:Y179"/>
    <mergeCell ref="Z179:AD179"/>
    <mergeCell ref="AG179:AJ179"/>
    <mergeCell ref="AK179:AL179"/>
    <mergeCell ref="AM179:AR179"/>
    <mergeCell ref="AT179:AV179"/>
    <mergeCell ref="AW179:AX179"/>
    <mergeCell ref="AY179:AZ179"/>
    <mergeCell ref="BA179:BB179"/>
    <mergeCell ref="BC179:BG179"/>
    <mergeCell ref="D180:G180"/>
    <mergeCell ref="H180:I180"/>
    <mergeCell ref="J180:O180"/>
    <mergeCell ref="Q180:S180"/>
    <mergeCell ref="T180:U180"/>
    <mergeCell ref="V180:W180"/>
    <mergeCell ref="X180:Y180"/>
    <mergeCell ref="Z180:AD180"/>
    <mergeCell ref="AG180:AJ180"/>
    <mergeCell ref="AK180:AL180"/>
    <mergeCell ref="AM180:AR180"/>
    <mergeCell ref="AT180:AV180"/>
    <mergeCell ref="AW180:AX180"/>
    <mergeCell ref="AY180:AZ180"/>
    <mergeCell ref="BA180:BB180"/>
    <mergeCell ref="BC180:BG180"/>
    <mergeCell ref="D181:G181"/>
    <mergeCell ref="H181:I181"/>
    <mergeCell ref="J181:O181"/>
    <mergeCell ref="Q181:S181"/>
    <mergeCell ref="T181:U181"/>
    <mergeCell ref="V181:W181"/>
    <mergeCell ref="X181:Y181"/>
    <mergeCell ref="Z181:AD181"/>
    <mergeCell ref="AG181:AJ181"/>
    <mergeCell ref="AK181:AL181"/>
    <mergeCell ref="AM181:AR181"/>
    <mergeCell ref="AT181:AV181"/>
    <mergeCell ref="AW181:AX181"/>
    <mergeCell ref="AY181:AZ181"/>
    <mergeCell ref="BA181:BB181"/>
    <mergeCell ref="BC181:BG181"/>
    <mergeCell ref="D182:G182"/>
    <mergeCell ref="H182:I182"/>
    <mergeCell ref="J182:O182"/>
    <mergeCell ref="Q182:S182"/>
    <mergeCell ref="T182:U182"/>
    <mergeCell ref="V182:W182"/>
    <mergeCell ref="X182:Y182"/>
    <mergeCell ref="Z182:AD182"/>
    <mergeCell ref="AG182:AJ182"/>
    <mergeCell ref="AK182:AL182"/>
    <mergeCell ref="AM182:AR182"/>
    <mergeCell ref="AT182:AV182"/>
    <mergeCell ref="AW182:AX182"/>
    <mergeCell ref="AY182:AZ182"/>
    <mergeCell ref="BA182:BB182"/>
    <mergeCell ref="BC182:BG182"/>
    <mergeCell ref="D183:G183"/>
    <mergeCell ref="H183:I183"/>
    <mergeCell ref="J183:O183"/>
    <mergeCell ref="Q183:S183"/>
    <mergeCell ref="T183:U183"/>
    <mergeCell ref="V183:W183"/>
    <mergeCell ref="X183:Y183"/>
    <mergeCell ref="Z183:AD183"/>
    <mergeCell ref="AG183:AJ183"/>
    <mergeCell ref="AK183:AL183"/>
    <mergeCell ref="AM183:AR183"/>
    <mergeCell ref="AT183:AV183"/>
    <mergeCell ref="AW183:AX183"/>
    <mergeCell ref="AY183:AZ183"/>
    <mergeCell ref="BA183:BB183"/>
    <mergeCell ref="BC183:BG183"/>
    <mergeCell ref="D184:G184"/>
    <mergeCell ref="H184:I184"/>
    <mergeCell ref="J184:O184"/>
    <mergeCell ref="Q184:S184"/>
    <mergeCell ref="T184:U184"/>
    <mergeCell ref="V184:W184"/>
    <mergeCell ref="X184:Y184"/>
    <mergeCell ref="Z184:AD184"/>
    <mergeCell ref="AG184:AJ184"/>
    <mergeCell ref="AK184:AL184"/>
    <mergeCell ref="AM184:AR184"/>
    <mergeCell ref="AT184:AV184"/>
    <mergeCell ref="AW184:AX184"/>
    <mergeCell ref="AY184:AZ184"/>
    <mergeCell ref="BA184:BB184"/>
    <mergeCell ref="BC184:BG184"/>
    <mergeCell ref="D185:G185"/>
    <mergeCell ref="H185:I185"/>
    <mergeCell ref="J185:O185"/>
    <mergeCell ref="Q185:S185"/>
    <mergeCell ref="T185:U185"/>
    <mergeCell ref="V185:W185"/>
    <mergeCell ref="X185:Y185"/>
    <mergeCell ref="Z185:AD185"/>
    <mergeCell ref="AG185:AJ185"/>
    <mergeCell ref="AK185:AL185"/>
    <mergeCell ref="AM185:AR185"/>
    <mergeCell ref="AT185:AV185"/>
    <mergeCell ref="AW185:AX185"/>
    <mergeCell ref="AY185:AZ185"/>
    <mergeCell ref="BA185:BB185"/>
    <mergeCell ref="BC185:BG185"/>
    <mergeCell ref="D186:G186"/>
    <mergeCell ref="H186:I186"/>
    <mergeCell ref="J186:O186"/>
    <mergeCell ref="Q186:S186"/>
    <mergeCell ref="T186:U186"/>
    <mergeCell ref="V186:W186"/>
    <mergeCell ref="X186:Y186"/>
    <mergeCell ref="Z186:AD186"/>
    <mergeCell ref="AG186:AJ186"/>
    <mergeCell ref="AK186:AL186"/>
    <mergeCell ref="AM186:AR186"/>
    <mergeCell ref="AT186:AV186"/>
    <mergeCell ref="AW186:AX186"/>
    <mergeCell ref="AY186:AZ186"/>
    <mergeCell ref="BA186:BB186"/>
    <mergeCell ref="BC186:BG186"/>
    <mergeCell ref="D187:G187"/>
    <mergeCell ref="H187:I187"/>
    <mergeCell ref="J187:O187"/>
    <mergeCell ref="Q187:S187"/>
    <mergeCell ref="T187:U187"/>
    <mergeCell ref="V187:W187"/>
    <mergeCell ref="X187:Y187"/>
    <mergeCell ref="Z187:AD187"/>
    <mergeCell ref="AG187:AJ187"/>
    <mergeCell ref="AK187:AL187"/>
    <mergeCell ref="AM187:AR187"/>
    <mergeCell ref="AT187:AV187"/>
    <mergeCell ref="AW187:AX187"/>
    <mergeCell ref="AY187:AZ187"/>
    <mergeCell ref="BA187:BB187"/>
    <mergeCell ref="BC187:BG187"/>
    <mergeCell ref="D188:G188"/>
    <mergeCell ref="H188:I188"/>
    <mergeCell ref="J188:O188"/>
    <mergeCell ref="Q188:S188"/>
    <mergeCell ref="T188:U188"/>
    <mergeCell ref="V188:W188"/>
    <mergeCell ref="X188:Y188"/>
    <mergeCell ref="Z188:AD188"/>
    <mergeCell ref="AG188:AJ188"/>
    <mergeCell ref="AK188:AL188"/>
    <mergeCell ref="AM188:AR188"/>
    <mergeCell ref="AT188:AV188"/>
    <mergeCell ref="AW188:AX188"/>
    <mergeCell ref="AY188:AZ188"/>
    <mergeCell ref="BA188:BB188"/>
    <mergeCell ref="BC188:BG188"/>
    <mergeCell ref="D189:G189"/>
    <mergeCell ref="H189:I189"/>
    <mergeCell ref="J189:O189"/>
    <mergeCell ref="Q189:S189"/>
    <mergeCell ref="T189:U189"/>
    <mergeCell ref="V189:W189"/>
    <mergeCell ref="X189:Y189"/>
    <mergeCell ref="Z189:AD189"/>
    <mergeCell ref="AG189:AJ189"/>
    <mergeCell ref="AK189:AL189"/>
    <mergeCell ref="AM189:AR189"/>
    <mergeCell ref="AT189:AV189"/>
    <mergeCell ref="AW189:AX189"/>
    <mergeCell ref="AY189:AZ189"/>
    <mergeCell ref="BA189:BB189"/>
    <mergeCell ref="BC189:BG189"/>
    <mergeCell ref="D190:G190"/>
    <mergeCell ref="H190:I190"/>
    <mergeCell ref="J190:O190"/>
    <mergeCell ref="Q190:S190"/>
    <mergeCell ref="T190:U190"/>
    <mergeCell ref="V190:W190"/>
    <mergeCell ref="X190:Y190"/>
    <mergeCell ref="Z190:AD190"/>
    <mergeCell ref="AG190:AJ190"/>
    <mergeCell ref="AK190:AL190"/>
    <mergeCell ref="AM190:AR190"/>
    <mergeCell ref="AT190:AV190"/>
    <mergeCell ref="AW190:AX190"/>
    <mergeCell ref="AY190:AZ190"/>
    <mergeCell ref="BA190:BB190"/>
    <mergeCell ref="BC190:BG190"/>
    <mergeCell ref="D191:G191"/>
    <mergeCell ref="H191:I191"/>
    <mergeCell ref="J191:O191"/>
    <mergeCell ref="Q191:S191"/>
    <mergeCell ref="T191:U191"/>
    <mergeCell ref="V191:W191"/>
    <mergeCell ref="X191:Y191"/>
    <mergeCell ref="Z191:AD191"/>
    <mergeCell ref="AG191:AJ191"/>
    <mergeCell ref="AK191:AL191"/>
    <mergeCell ref="AM191:AR191"/>
    <mergeCell ref="AT191:AV191"/>
    <mergeCell ref="AW191:AX191"/>
    <mergeCell ref="AY191:AZ191"/>
    <mergeCell ref="BA191:BB191"/>
    <mergeCell ref="BC191:BG191"/>
    <mergeCell ref="D192:G192"/>
    <mergeCell ref="H192:I192"/>
    <mergeCell ref="J192:O192"/>
    <mergeCell ref="Q192:S192"/>
    <mergeCell ref="T192:U192"/>
    <mergeCell ref="V192:W192"/>
    <mergeCell ref="X192:Y192"/>
    <mergeCell ref="Z192:AD192"/>
    <mergeCell ref="AG192:AJ192"/>
    <mergeCell ref="AK192:AL192"/>
    <mergeCell ref="AM192:AR192"/>
    <mergeCell ref="AT192:AV192"/>
    <mergeCell ref="AW192:AX192"/>
    <mergeCell ref="AY192:AZ192"/>
    <mergeCell ref="BA192:BB192"/>
    <mergeCell ref="BC192:BG192"/>
    <mergeCell ref="D193:G193"/>
    <mergeCell ref="H193:I193"/>
    <mergeCell ref="J193:O193"/>
    <mergeCell ref="Q193:S193"/>
    <mergeCell ref="T193:U193"/>
    <mergeCell ref="V193:W193"/>
    <mergeCell ref="X193:Y193"/>
    <mergeCell ref="Z193:AD193"/>
    <mergeCell ref="AG193:AJ193"/>
    <mergeCell ref="AK193:AL193"/>
    <mergeCell ref="AM193:AR193"/>
    <mergeCell ref="AT193:AV193"/>
    <mergeCell ref="AW193:AX193"/>
    <mergeCell ref="AY193:AZ193"/>
    <mergeCell ref="BA193:BB193"/>
    <mergeCell ref="BC193:BG193"/>
    <mergeCell ref="D194:G194"/>
    <mergeCell ref="H194:I194"/>
    <mergeCell ref="J194:O194"/>
    <mergeCell ref="Q194:S194"/>
    <mergeCell ref="T194:U194"/>
    <mergeCell ref="V194:W194"/>
    <mergeCell ref="X194:Y194"/>
    <mergeCell ref="Z194:AD194"/>
    <mergeCell ref="AG194:AJ194"/>
    <mergeCell ref="AK194:AL194"/>
    <mergeCell ref="AM194:AR194"/>
    <mergeCell ref="AT194:AV194"/>
    <mergeCell ref="AW194:AX194"/>
    <mergeCell ref="AY194:AZ194"/>
    <mergeCell ref="BA194:BB194"/>
    <mergeCell ref="BC194:BG194"/>
    <mergeCell ref="D195:G195"/>
    <mergeCell ref="H195:I195"/>
    <mergeCell ref="J195:O195"/>
    <mergeCell ref="Q195:S195"/>
    <mergeCell ref="T195:U195"/>
    <mergeCell ref="V195:W195"/>
    <mergeCell ref="X195:Y195"/>
    <mergeCell ref="Z195:AD195"/>
    <mergeCell ref="AG195:AJ195"/>
    <mergeCell ref="AK195:AL195"/>
    <mergeCell ref="AM195:AR195"/>
    <mergeCell ref="AT195:AV195"/>
    <mergeCell ref="AW195:AX195"/>
    <mergeCell ref="AY195:AZ195"/>
    <mergeCell ref="BA195:BB195"/>
    <mergeCell ref="BC195:BG195"/>
    <mergeCell ref="D196:G196"/>
    <mergeCell ref="H196:I196"/>
    <mergeCell ref="J196:O196"/>
    <mergeCell ref="Q196:S196"/>
    <mergeCell ref="T196:U196"/>
    <mergeCell ref="V196:W196"/>
    <mergeCell ref="X196:Y196"/>
    <mergeCell ref="Z196:AD196"/>
    <mergeCell ref="AG196:AJ196"/>
    <mergeCell ref="AK196:AL196"/>
    <mergeCell ref="AM196:AR196"/>
    <mergeCell ref="AT196:AV196"/>
    <mergeCell ref="AW196:AX196"/>
    <mergeCell ref="AY196:AZ196"/>
    <mergeCell ref="BA196:BB196"/>
    <mergeCell ref="BC196:BG196"/>
    <mergeCell ref="D197:G197"/>
    <mergeCell ref="H197:I197"/>
    <mergeCell ref="J197:O197"/>
    <mergeCell ref="Q197:S197"/>
    <mergeCell ref="T197:U197"/>
    <mergeCell ref="V197:W197"/>
    <mergeCell ref="X197:Y197"/>
    <mergeCell ref="Z197:AD197"/>
    <mergeCell ref="AG197:AJ197"/>
    <mergeCell ref="AK197:AL197"/>
    <mergeCell ref="AM197:AR197"/>
    <mergeCell ref="AT197:AV197"/>
    <mergeCell ref="AW197:AX197"/>
    <mergeCell ref="AY197:AZ197"/>
    <mergeCell ref="BA197:BB197"/>
    <mergeCell ref="BC197:BG197"/>
    <mergeCell ref="D198:G198"/>
    <mergeCell ref="H198:I198"/>
    <mergeCell ref="J198:O198"/>
    <mergeCell ref="Q198:S198"/>
    <mergeCell ref="T198:U198"/>
    <mergeCell ref="V198:W198"/>
    <mergeCell ref="X198:Y198"/>
    <mergeCell ref="Z198:AD198"/>
    <mergeCell ref="AG198:AJ198"/>
    <mergeCell ref="AK198:AL198"/>
    <mergeCell ref="AM198:AR198"/>
    <mergeCell ref="AT198:AV198"/>
    <mergeCell ref="AW198:AX198"/>
    <mergeCell ref="AY198:AZ198"/>
    <mergeCell ref="BA198:BB198"/>
    <mergeCell ref="BC198:BG198"/>
    <mergeCell ref="D199:G199"/>
    <mergeCell ref="H199:I199"/>
    <mergeCell ref="J199:O199"/>
    <mergeCell ref="Q199:S199"/>
    <mergeCell ref="T199:U199"/>
    <mergeCell ref="V199:W199"/>
    <mergeCell ref="X199:Y199"/>
    <mergeCell ref="Z199:AD199"/>
    <mergeCell ref="AG199:AJ199"/>
    <mergeCell ref="AK199:AL199"/>
    <mergeCell ref="AM199:AR199"/>
    <mergeCell ref="AT199:AV199"/>
    <mergeCell ref="AW199:AX199"/>
    <mergeCell ref="AY199:AZ199"/>
    <mergeCell ref="BA199:BB199"/>
    <mergeCell ref="BC199:BG199"/>
    <mergeCell ref="D200:G200"/>
    <mergeCell ref="H200:I200"/>
    <mergeCell ref="J200:O200"/>
    <mergeCell ref="Q200:S200"/>
    <mergeCell ref="T200:U200"/>
    <mergeCell ref="V200:W200"/>
    <mergeCell ref="X200:Y200"/>
    <mergeCell ref="Z200:AD200"/>
    <mergeCell ref="AG200:AJ200"/>
    <mergeCell ref="AK200:AL200"/>
    <mergeCell ref="AM200:AR200"/>
    <mergeCell ref="AT200:AV200"/>
    <mergeCell ref="AW200:AX200"/>
    <mergeCell ref="AY200:AZ200"/>
    <mergeCell ref="BA200:BB200"/>
    <mergeCell ref="BC200:BG200"/>
    <mergeCell ref="D201:G201"/>
    <mergeCell ref="H201:I201"/>
    <mergeCell ref="J201:O201"/>
    <mergeCell ref="Q201:S201"/>
    <mergeCell ref="T201:U201"/>
    <mergeCell ref="V201:W201"/>
    <mergeCell ref="X201:Y201"/>
    <mergeCell ref="Z201:AD201"/>
    <mergeCell ref="AG201:AJ201"/>
    <mergeCell ref="AK201:AL201"/>
    <mergeCell ref="AM201:AR201"/>
    <mergeCell ref="AT201:AV201"/>
    <mergeCell ref="AW201:AX201"/>
    <mergeCell ref="AY201:AZ201"/>
    <mergeCell ref="BA201:BB201"/>
    <mergeCell ref="BC201:BG201"/>
    <mergeCell ref="D202:G202"/>
    <mergeCell ref="H202:I202"/>
    <mergeCell ref="J202:O202"/>
    <mergeCell ref="Q202:S202"/>
    <mergeCell ref="T202:U202"/>
    <mergeCell ref="V202:W202"/>
    <mergeCell ref="X202:Y202"/>
    <mergeCell ref="Z202:AD202"/>
    <mergeCell ref="AG202:AJ202"/>
    <mergeCell ref="AK202:AL202"/>
    <mergeCell ref="AM202:AR202"/>
    <mergeCell ref="AT202:AV202"/>
    <mergeCell ref="AW202:AX202"/>
    <mergeCell ref="AY202:AZ202"/>
    <mergeCell ref="BA202:BB202"/>
    <mergeCell ref="BC202:BG202"/>
    <mergeCell ref="D203:G203"/>
    <mergeCell ref="H203:I203"/>
    <mergeCell ref="J203:O203"/>
    <mergeCell ref="Q203:S203"/>
    <mergeCell ref="T203:U203"/>
    <mergeCell ref="V203:W203"/>
    <mergeCell ref="X203:Y203"/>
    <mergeCell ref="Z203:AD203"/>
    <mergeCell ref="AG203:AJ203"/>
    <mergeCell ref="AK203:AL203"/>
    <mergeCell ref="AM203:AR203"/>
    <mergeCell ref="AT203:AV203"/>
    <mergeCell ref="AW203:AX203"/>
    <mergeCell ref="AY203:AZ203"/>
    <mergeCell ref="BA203:BB203"/>
    <mergeCell ref="BC203:BG203"/>
    <mergeCell ref="D204:G204"/>
    <mergeCell ref="H204:I204"/>
    <mergeCell ref="J204:O204"/>
    <mergeCell ref="Q204:S204"/>
    <mergeCell ref="T204:U204"/>
    <mergeCell ref="V204:W204"/>
    <mergeCell ref="X204:Y204"/>
    <mergeCell ref="Z204:AD204"/>
    <mergeCell ref="AG204:AJ204"/>
    <mergeCell ref="AK204:AL204"/>
    <mergeCell ref="AM204:AR204"/>
    <mergeCell ref="AT204:AV204"/>
    <mergeCell ref="AW204:AX204"/>
    <mergeCell ref="AY204:AZ204"/>
    <mergeCell ref="BA204:BB204"/>
    <mergeCell ref="BC204:BG204"/>
    <mergeCell ref="D205:G205"/>
    <mergeCell ref="H205:I205"/>
    <mergeCell ref="J205:O205"/>
    <mergeCell ref="Q205:S205"/>
    <mergeCell ref="T205:U205"/>
    <mergeCell ref="V205:W205"/>
    <mergeCell ref="X205:Y205"/>
    <mergeCell ref="Z205:AD205"/>
    <mergeCell ref="AG205:AJ205"/>
    <mergeCell ref="AK205:AL205"/>
    <mergeCell ref="AM205:AR205"/>
    <mergeCell ref="AT205:AV205"/>
    <mergeCell ref="AW205:AX205"/>
    <mergeCell ref="AY205:AZ205"/>
    <mergeCell ref="BA205:BB205"/>
    <mergeCell ref="BC205:BG205"/>
    <mergeCell ref="D206:G206"/>
    <mergeCell ref="H206:I206"/>
    <mergeCell ref="J206:O206"/>
    <mergeCell ref="Q206:S206"/>
    <mergeCell ref="T206:U206"/>
    <mergeCell ref="V206:W206"/>
    <mergeCell ref="X206:Y206"/>
    <mergeCell ref="Z206:AD206"/>
    <mergeCell ref="AG206:AJ206"/>
    <mergeCell ref="AK206:AL206"/>
    <mergeCell ref="AM206:AR206"/>
    <mergeCell ref="AT206:AV206"/>
    <mergeCell ref="AW206:AX206"/>
    <mergeCell ref="AY206:AZ206"/>
    <mergeCell ref="BA206:BB206"/>
    <mergeCell ref="BC206:BG206"/>
    <mergeCell ref="D207:G207"/>
    <mergeCell ref="H207:I207"/>
    <mergeCell ref="J207:O207"/>
    <mergeCell ref="Q207:S207"/>
    <mergeCell ref="T207:U207"/>
    <mergeCell ref="V207:W207"/>
    <mergeCell ref="X207:Y207"/>
    <mergeCell ref="Z207:AD207"/>
    <mergeCell ref="AG207:AJ207"/>
    <mergeCell ref="AK207:AL207"/>
    <mergeCell ref="AM207:AR207"/>
    <mergeCell ref="AT207:AV207"/>
    <mergeCell ref="AW207:AX207"/>
    <mergeCell ref="AY207:AZ207"/>
    <mergeCell ref="BA207:BB207"/>
    <mergeCell ref="BC207:BG207"/>
    <mergeCell ref="D208:G208"/>
    <mergeCell ref="H208:I208"/>
    <mergeCell ref="J208:O208"/>
    <mergeCell ref="Q208:S208"/>
    <mergeCell ref="T208:U208"/>
    <mergeCell ref="V208:W208"/>
    <mergeCell ref="X208:Y208"/>
    <mergeCell ref="Z208:AD208"/>
    <mergeCell ref="AG208:AJ208"/>
    <mergeCell ref="AK208:AL208"/>
    <mergeCell ref="AM208:AR208"/>
    <mergeCell ref="AT208:AV208"/>
    <mergeCell ref="AW208:AX208"/>
    <mergeCell ref="AY208:AZ208"/>
    <mergeCell ref="BA208:BB208"/>
    <mergeCell ref="BC208:BG208"/>
    <mergeCell ref="D209:G209"/>
    <mergeCell ref="H209:I209"/>
    <mergeCell ref="J209:O209"/>
    <mergeCell ref="Q209:S209"/>
    <mergeCell ref="T209:U209"/>
    <mergeCell ref="V209:W209"/>
    <mergeCell ref="X209:Y209"/>
    <mergeCell ref="Z209:AD209"/>
    <mergeCell ref="AG209:AJ209"/>
    <mergeCell ref="AK209:AL209"/>
    <mergeCell ref="AM209:AR209"/>
    <mergeCell ref="AT209:AV209"/>
    <mergeCell ref="AW209:AX209"/>
    <mergeCell ref="AY209:AZ209"/>
    <mergeCell ref="BA209:BB209"/>
    <mergeCell ref="BC209:BG209"/>
    <mergeCell ref="D210:G210"/>
    <mergeCell ref="H210:I210"/>
    <mergeCell ref="J210:O210"/>
    <mergeCell ref="Q210:S210"/>
    <mergeCell ref="T210:U210"/>
    <mergeCell ref="V210:W210"/>
    <mergeCell ref="X210:Y210"/>
    <mergeCell ref="Z210:AD210"/>
    <mergeCell ref="AG210:AJ210"/>
    <mergeCell ref="AK210:AL210"/>
    <mergeCell ref="AM210:AR210"/>
    <mergeCell ref="AT210:AV210"/>
    <mergeCell ref="AW210:AX210"/>
    <mergeCell ref="AY210:AZ210"/>
    <mergeCell ref="BA210:BB210"/>
    <mergeCell ref="BC210:BG210"/>
    <mergeCell ref="D211:G211"/>
    <mergeCell ref="H211:I211"/>
    <mergeCell ref="J211:O211"/>
    <mergeCell ref="Q211:S211"/>
    <mergeCell ref="T211:U211"/>
    <mergeCell ref="V211:W211"/>
    <mergeCell ref="X211:Y211"/>
    <mergeCell ref="Z211:AD211"/>
    <mergeCell ref="AG211:AJ211"/>
    <mergeCell ref="AK211:AL211"/>
    <mergeCell ref="AM211:AR211"/>
    <mergeCell ref="AT211:AV211"/>
    <mergeCell ref="AW211:AX211"/>
    <mergeCell ref="AY211:AZ211"/>
    <mergeCell ref="BA211:BB211"/>
    <mergeCell ref="BC211:BG211"/>
    <mergeCell ref="D212:G212"/>
    <mergeCell ref="H212:I212"/>
    <mergeCell ref="J212:O212"/>
    <mergeCell ref="Q212:S212"/>
    <mergeCell ref="T212:U212"/>
    <mergeCell ref="V212:W212"/>
    <mergeCell ref="X212:Y212"/>
    <mergeCell ref="Z212:AD212"/>
    <mergeCell ref="AG212:AJ212"/>
    <mergeCell ref="AK212:AL212"/>
    <mergeCell ref="AM212:AR212"/>
    <mergeCell ref="AT212:AV212"/>
    <mergeCell ref="AW212:AX212"/>
    <mergeCell ref="AY212:AZ212"/>
    <mergeCell ref="BA212:BB212"/>
    <mergeCell ref="BC212:BG212"/>
    <mergeCell ref="D213:G213"/>
    <mergeCell ref="H213:I213"/>
    <mergeCell ref="J213:O213"/>
    <mergeCell ref="Q213:S213"/>
    <mergeCell ref="T213:U213"/>
    <mergeCell ref="V213:W213"/>
    <mergeCell ref="X213:Y213"/>
    <mergeCell ref="Z213:AD213"/>
    <mergeCell ref="AG213:AJ213"/>
    <mergeCell ref="AK213:AL213"/>
    <mergeCell ref="AM213:AR213"/>
    <mergeCell ref="AT213:AV213"/>
    <mergeCell ref="AW213:AX213"/>
    <mergeCell ref="AY213:AZ213"/>
    <mergeCell ref="BA213:BB213"/>
    <mergeCell ref="BC213:BG213"/>
    <mergeCell ref="D214:G214"/>
    <mergeCell ref="H214:I214"/>
    <mergeCell ref="J214:O214"/>
    <mergeCell ref="Q214:S214"/>
    <mergeCell ref="T214:U214"/>
    <mergeCell ref="V214:W214"/>
    <mergeCell ref="X214:Y214"/>
    <mergeCell ref="Z214:AD214"/>
    <mergeCell ref="AG214:AJ214"/>
    <mergeCell ref="AK214:AL214"/>
    <mergeCell ref="AM214:AR214"/>
    <mergeCell ref="AT214:AV214"/>
    <mergeCell ref="AW214:AX214"/>
    <mergeCell ref="AY214:AZ214"/>
    <mergeCell ref="BA214:BB214"/>
    <mergeCell ref="BC214:BG214"/>
    <mergeCell ref="D215:G215"/>
    <mergeCell ref="H215:I215"/>
    <mergeCell ref="J215:O215"/>
    <mergeCell ref="Q215:S215"/>
    <mergeCell ref="T215:U215"/>
    <mergeCell ref="V215:W215"/>
    <mergeCell ref="X215:Y215"/>
    <mergeCell ref="Z215:AD215"/>
    <mergeCell ref="AG215:AJ215"/>
    <mergeCell ref="AK215:AL215"/>
    <mergeCell ref="AM215:AR215"/>
    <mergeCell ref="AT215:AV215"/>
    <mergeCell ref="AW215:AX215"/>
    <mergeCell ref="AY215:AZ215"/>
    <mergeCell ref="BA215:BB215"/>
    <mergeCell ref="BC215:BG215"/>
    <mergeCell ref="D216:G216"/>
    <mergeCell ref="H216:I216"/>
    <mergeCell ref="J216:O216"/>
    <mergeCell ref="Q216:S216"/>
    <mergeCell ref="T216:U216"/>
    <mergeCell ref="V216:W216"/>
    <mergeCell ref="X216:Y216"/>
    <mergeCell ref="Z216:AD216"/>
    <mergeCell ref="AG216:AJ216"/>
    <mergeCell ref="AK216:AL216"/>
    <mergeCell ref="AM216:AR216"/>
    <mergeCell ref="AT216:AV216"/>
    <mergeCell ref="AW216:AX216"/>
    <mergeCell ref="AY216:AZ216"/>
    <mergeCell ref="BA216:BB216"/>
    <mergeCell ref="BC216:BG216"/>
    <mergeCell ref="D217:G217"/>
    <mergeCell ref="H217:I217"/>
    <mergeCell ref="J217:O217"/>
    <mergeCell ref="Q217:S217"/>
    <mergeCell ref="T217:U217"/>
    <mergeCell ref="V217:W217"/>
    <mergeCell ref="X217:Y217"/>
    <mergeCell ref="Z217:AD217"/>
    <mergeCell ref="AG217:AJ217"/>
    <mergeCell ref="AK217:AL217"/>
    <mergeCell ref="AM217:AR217"/>
    <mergeCell ref="AT217:AV217"/>
    <mergeCell ref="AW217:AX217"/>
    <mergeCell ref="AY217:AZ217"/>
    <mergeCell ref="BA217:BB217"/>
    <mergeCell ref="BC217:BG217"/>
    <mergeCell ref="D218:G218"/>
    <mergeCell ref="H218:I218"/>
    <mergeCell ref="J218:O218"/>
    <mergeCell ref="Q218:S218"/>
    <mergeCell ref="T218:U218"/>
    <mergeCell ref="V218:W218"/>
    <mergeCell ref="X218:Y218"/>
    <mergeCell ref="Z218:AD218"/>
    <mergeCell ref="AG218:AJ218"/>
    <mergeCell ref="AK218:AL218"/>
    <mergeCell ref="AM218:AR218"/>
    <mergeCell ref="AT218:AV218"/>
    <mergeCell ref="AW218:AX218"/>
    <mergeCell ref="AY218:AZ218"/>
    <mergeCell ref="BA218:BB218"/>
    <mergeCell ref="BC218:BG218"/>
    <mergeCell ref="D219:G219"/>
    <mergeCell ref="H219:I219"/>
    <mergeCell ref="J219:O219"/>
    <mergeCell ref="Q219:S219"/>
    <mergeCell ref="T219:U219"/>
    <mergeCell ref="V219:W219"/>
    <mergeCell ref="X219:Y219"/>
    <mergeCell ref="Z219:AD219"/>
    <mergeCell ref="AG219:AJ219"/>
    <mergeCell ref="AK219:AL219"/>
    <mergeCell ref="AM219:AR219"/>
    <mergeCell ref="AT219:AV219"/>
    <mergeCell ref="AW219:AX219"/>
    <mergeCell ref="AY219:AZ219"/>
    <mergeCell ref="BA219:BB219"/>
    <mergeCell ref="BC219:BG219"/>
    <mergeCell ref="D220:G220"/>
    <mergeCell ref="H220:I220"/>
    <mergeCell ref="J220:O220"/>
    <mergeCell ref="Q220:S220"/>
    <mergeCell ref="T220:U220"/>
    <mergeCell ref="V220:W220"/>
    <mergeCell ref="X220:Y220"/>
    <mergeCell ref="Z220:AD220"/>
    <mergeCell ref="AG220:AJ220"/>
    <mergeCell ref="AK220:AL220"/>
    <mergeCell ref="AM220:AR220"/>
    <mergeCell ref="AT220:AV220"/>
    <mergeCell ref="AW220:AX220"/>
    <mergeCell ref="AY220:AZ220"/>
    <mergeCell ref="BA220:BB220"/>
    <mergeCell ref="BC220:BG220"/>
    <mergeCell ref="D221:G221"/>
    <mergeCell ref="H221:I221"/>
    <mergeCell ref="J221:O221"/>
    <mergeCell ref="Q221:S221"/>
    <mergeCell ref="T221:U221"/>
    <mergeCell ref="V221:W221"/>
    <mergeCell ref="X221:Y221"/>
    <mergeCell ref="Z221:AD221"/>
    <mergeCell ref="AG221:AJ221"/>
    <mergeCell ref="AK221:AL221"/>
    <mergeCell ref="AM221:AR221"/>
    <mergeCell ref="AT221:AV221"/>
    <mergeCell ref="AW221:AX221"/>
    <mergeCell ref="AY221:AZ221"/>
    <mergeCell ref="BA221:BB221"/>
    <mergeCell ref="BC221:BG221"/>
    <mergeCell ref="D222:G222"/>
    <mergeCell ref="H222:I222"/>
    <mergeCell ref="J222:O222"/>
    <mergeCell ref="Q222:S222"/>
    <mergeCell ref="T222:U222"/>
    <mergeCell ref="V222:W222"/>
    <mergeCell ref="X222:Y222"/>
    <mergeCell ref="Z222:AD222"/>
    <mergeCell ref="AG222:AJ222"/>
    <mergeCell ref="AK222:AL222"/>
    <mergeCell ref="AM222:AR222"/>
    <mergeCell ref="AT222:AV222"/>
    <mergeCell ref="AW222:AX222"/>
    <mergeCell ref="AY222:AZ222"/>
    <mergeCell ref="BA222:BB222"/>
    <mergeCell ref="BC222:BG222"/>
    <mergeCell ref="D223:G223"/>
    <mergeCell ref="H223:I223"/>
    <mergeCell ref="J223:O223"/>
    <mergeCell ref="Q223:S223"/>
    <mergeCell ref="T223:U223"/>
    <mergeCell ref="V223:W223"/>
    <mergeCell ref="X223:Y223"/>
    <mergeCell ref="Z223:AD223"/>
    <mergeCell ref="AG223:AJ223"/>
    <mergeCell ref="AK223:AL223"/>
    <mergeCell ref="AM223:AR223"/>
    <mergeCell ref="AT223:AV223"/>
    <mergeCell ref="AW223:AX223"/>
    <mergeCell ref="AY223:AZ223"/>
    <mergeCell ref="BA223:BB223"/>
    <mergeCell ref="BC223:BG223"/>
    <mergeCell ref="D224:G224"/>
    <mergeCell ref="H224:I224"/>
    <mergeCell ref="J224:O224"/>
    <mergeCell ref="Q224:S224"/>
    <mergeCell ref="T224:U224"/>
    <mergeCell ref="V224:W224"/>
    <mergeCell ref="X224:Y224"/>
    <mergeCell ref="Z224:AD224"/>
    <mergeCell ref="AG224:AJ224"/>
    <mergeCell ref="AK224:AL224"/>
    <mergeCell ref="AM224:AR224"/>
    <mergeCell ref="AT224:AV224"/>
    <mergeCell ref="AW224:AX224"/>
    <mergeCell ref="AY224:AZ224"/>
    <mergeCell ref="BA224:BB224"/>
    <mergeCell ref="BC224:BG224"/>
    <mergeCell ref="D225:G225"/>
    <mergeCell ref="H225:I225"/>
    <mergeCell ref="J225:O225"/>
    <mergeCell ref="Q225:S225"/>
    <mergeCell ref="T225:U225"/>
    <mergeCell ref="V225:W225"/>
    <mergeCell ref="X225:Y225"/>
    <mergeCell ref="Z225:AD225"/>
    <mergeCell ref="AG225:AJ225"/>
    <mergeCell ref="AK225:AL225"/>
    <mergeCell ref="AM225:AR225"/>
    <mergeCell ref="AT225:AV225"/>
    <mergeCell ref="AW225:AX225"/>
    <mergeCell ref="AY225:AZ225"/>
    <mergeCell ref="BA225:BB225"/>
    <mergeCell ref="BC225:BG225"/>
    <mergeCell ref="D226:G226"/>
    <mergeCell ref="H226:I226"/>
    <mergeCell ref="J226:O226"/>
    <mergeCell ref="Q226:S226"/>
    <mergeCell ref="T226:U226"/>
    <mergeCell ref="V226:W226"/>
    <mergeCell ref="X226:Y226"/>
    <mergeCell ref="Z226:AD226"/>
    <mergeCell ref="AG226:AJ226"/>
    <mergeCell ref="AK226:AL226"/>
    <mergeCell ref="AM226:AR226"/>
    <mergeCell ref="AT226:AV226"/>
    <mergeCell ref="AW226:AX226"/>
    <mergeCell ref="AY226:AZ226"/>
    <mergeCell ref="BA226:BB226"/>
    <mergeCell ref="BC226:BG226"/>
    <mergeCell ref="D227:G227"/>
    <mergeCell ref="H227:I227"/>
    <mergeCell ref="J227:O227"/>
    <mergeCell ref="Q227:S227"/>
    <mergeCell ref="T227:U227"/>
    <mergeCell ref="V227:W227"/>
    <mergeCell ref="X227:Y227"/>
    <mergeCell ref="Z227:AD227"/>
    <mergeCell ref="AG227:AJ227"/>
    <mergeCell ref="AK227:AL227"/>
    <mergeCell ref="AM227:AR227"/>
    <mergeCell ref="AT227:AV227"/>
    <mergeCell ref="AW227:AX227"/>
    <mergeCell ref="AY227:AZ227"/>
    <mergeCell ref="BA227:BB227"/>
    <mergeCell ref="BC227:BG227"/>
    <mergeCell ref="D228:G228"/>
    <mergeCell ref="H228:I228"/>
    <mergeCell ref="J228:O228"/>
    <mergeCell ref="Q228:S228"/>
    <mergeCell ref="T228:U228"/>
    <mergeCell ref="V228:W228"/>
    <mergeCell ref="X228:Y228"/>
    <mergeCell ref="Z228:AD228"/>
    <mergeCell ref="AG228:AJ228"/>
    <mergeCell ref="AK228:AL228"/>
    <mergeCell ref="AM228:AR228"/>
    <mergeCell ref="AT228:AV228"/>
    <mergeCell ref="AW228:AX228"/>
    <mergeCell ref="AY228:AZ228"/>
    <mergeCell ref="BA228:BB228"/>
    <mergeCell ref="BC228:BG228"/>
    <mergeCell ref="D229:G229"/>
    <mergeCell ref="H229:I229"/>
    <mergeCell ref="J229:O229"/>
    <mergeCell ref="Q229:S229"/>
    <mergeCell ref="T229:U229"/>
    <mergeCell ref="V229:W229"/>
    <mergeCell ref="X229:Y229"/>
    <mergeCell ref="Z229:AD229"/>
    <mergeCell ref="AG229:AJ229"/>
    <mergeCell ref="AK229:AL229"/>
    <mergeCell ref="AM229:AR229"/>
    <mergeCell ref="AT229:AV229"/>
    <mergeCell ref="AW229:AX229"/>
    <mergeCell ref="AY229:AZ229"/>
    <mergeCell ref="BA229:BB229"/>
    <mergeCell ref="BC229:BG229"/>
    <mergeCell ref="D230:G230"/>
    <mergeCell ref="H230:I230"/>
    <mergeCell ref="J230:O230"/>
    <mergeCell ref="Q230:S230"/>
    <mergeCell ref="T230:U230"/>
    <mergeCell ref="V230:W230"/>
    <mergeCell ref="X230:Y230"/>
    <mergeCell ref="Z230:AD230"/>
    <mergeCell ref="AG230:AJ230"/>
    <mergeCell ref="AK230:AL230"/>
    <mergeCell ref="AM230:AR230"/>
    <mergeCell ref="AT230:AV230"/>
    <mergeCell ref="AW230:AX230"/>
    <mergeCell ref="AY230:AZ230"/>
    <mergeCell ref="BA230:BB230"/>
    <mergeCell ref="BC230:BG230"/>
    <mergeCell ref="D231:G231"/>
    <mergeCell ref="H231:I231"/>
    <mergeCell ref="J231:O231"/>
    <mergeCell ref="Q231:S231"/>
    <mergeCell ref="T231:U231"/>
    <mergeCell ref="V231:W231"/>
    <mergeCell ref="X231:Y231"/>
    <mergeCell ref="Z231:AD231"/>
    <mergeCell ref="AG231:AJ231"/>
    <mergeCell ref="AK231:AL231"/>
    <mergeCell ref="AM231:AR231"/>
    <mergeCell ref="AT231:AV231"/>
    <mergeCell ref="AW231:AX231"/>
    <mergeCell ref="AY231:AZ231"/>
    <mergeCell ref="BA231:BB231"/>
    <mergeCell ref="BC231:BG231"/>
    <mergeCell ref="D232:G232"/>
    <mergeCell ref="H232:I232"/>
    <mergeCell ref="J232:O232"/>
    <mergeCell ref="Q232:S232"/>
    <mergeCell ref="T232:U232"/>
    <mergeCell ref="V232:W232"/>
    <mergeCell ref="X232:Y232"/>
    <mergeCell ref="Z232:AD232"/>
    <mergeCell ref="AG232:AJ232"/>
    <mergeCell ref="AK232:AL232"/>
    <mergeCell ref="AM232:AR232"/>
    <mergeCell ref="AT232:AV232"/>
    <mergeCell ref="AW232:AX232"/>
    <mergeCell ref="AY232:AZ232"/>
    <mergeCell ref="BA232:BB232"/>
    <mergeCell ref="BC232:BG232"/>
    <mergeCell ref="D233:G233"/>
    <mergeCell ref="H233:I233"/>
    <mergeCell ref="J233:O233"/>
    <mergeCell ref="Q233:S233"/>
    <mergeCell ref="T233:U233"/>
    <mergeCell ref="V233:W233"/>
    <mergeCell ref="X233:Y233"/>
    <mergeCell ref="Z233:AD233"/>
    <mergeCell ref="AG233:AJ233"/>
    <mergeCell ref="AK233:AL233"/>
    <mergeCell ref="AM233:AR233"/>
    <mergeCell ref="AT233:AV233"/>
    <mergeCell ref="AW233:AX233"/>
    <mergeCell ref="AY233:AZ233"/>
    <mergeCell ref="BA233:BB233"/>
    <mergeCell ref="BC233:BG233"/>
    <mergeCell ref="D247:G247"/>
    <mergeCell ref="H247:I247"/>
    <mergeCell ref="J247:O247"/>
    <mergeCell ref="Q247:S247"/>
    <mergeCell ref="T247:U247"/>
    <mergeCell ref="V247:W247"/>
    <mergeCell ref="X247:Y247"/>
    <mergeCell ref="Z247:AD247"/>
    <mergeCell ref="AG247:AJ247"/>
    <mergeCell ref="AK247:AL247"/>
    <mergeCell ref="AM247:AR247"/>
    <mergeCell ref="AT247:AV247"/>
    <mergeCell ref="AW247:AX247"/>
    <mergeCell ref="AY247:AZ247"/>
    <mergeCell ref="BA247:BB247"/>
    <mergeCell ref="BC247:BG247"/>
    <mergeCell ref="D248:G248"/>
    <mergeCell ref="H248:I248"/>
    <mergeCell ref="J248:O248"/>
    <mergeCell ref="Q248:S248"/>
    <mergeCell ref="T248:U248"/>
    <mergeCell ref="V248:W248"/>
    <mergeCell ref="X248:Y248"/>
    <mergeCell ref="Z248:AD248"/>
    <mergeCell ref="AG248:AJ248"/>
    <mergeCell ref="AK248:AL248"/>
    <mergeCell ref="AM248:AR248"/>
    <mergeCell ref="AT248:AV248"/>
    <mergeCell ref="AW248:AX248"/>
    <mergeCell ref="AY248:AZ248"/>
    <mergeCell ref="BA248:BB248"/>
    <mergeCell ref="BC248:BG248"/>
    <mergeCell ref="D249:G249"/>
    <mergeCell ref="H249:I249"/>
    <mergeCell ref="J249:O249"/>
    <mergeCell ref="Q249:S249"/>
    <mergeCell ref="T249:U249"/>
    <mergeCell ref="V249:W249"/>
    <mergeCell ref="X249:Y249"/>
    <mergeCell ref="Z249:AD249"/>
    <mergeCell ref="AG249:AJ249"/>
    <mergeCell ref="AK249:AL249"/>
    <mergeCell ref="AM249:AR249"/>
    <mergeCell ref="AT249:AV249"/>
    <mergeCell ref="AW249:AX249"/>
    <mergeCell ref="AY249:AZ249"/>
    <mergeCell ref="BA249:BB249"/>
    <mergeCell ref="BC249:BG249"/>
    <mergeCell ref="D250:G250"/>
    <mergeCell ref="H250:I250"/>
    <mergeCell ref="J250:O250"/>
    <mergeCell ref="Q250:S250"/>
    <mergeCell ref="T250:U250"/>
    <mergeCell ref="V250:W250"/>
    <mergeCell ref="X250:Y250"/>
    <mergeCell ref="Z250:AD250"/>
    <mergeCell ref="AG250:AJ250"/>
    <mergeCell ref="AK250:AL250"/>
    <mergeCell ref="AM250:AR250"/>
    <mergeCell ref="AT250:AV250"/>
    <mergeCell ref="AW250:AX250"/>
    <mergeCell ref="AY250:AZ250"/>
    <mergeCell ref="BA250:BB250"/>
    <mergeCell ref="BC250:BG250"/>
    <mergeCell ref="D251:G251"/>
    <mergeCell ref="H251:I251"/>
    <mergeCell ref="J251:O251"/>
    <mergeCell ref="Q251:S251"/>
    <mergeCell ref="T251:U251"/>
    <mergeCell ref="V251:W251"/>
    <mergeCell ref="X251:Y251"/>
    <mergeCell ref="Z251:AD251"/>
    <mergeCell ref="AG251:AJ251"/>
    <mergeCell ref="AK251:AL251"/>
    <mergeCell ref="AM251:AR251"/>
    <mergeCell ref="AT251:AV251"/>
    <mergeCell ref="AW251:AX251"/>
    <mergeCell ref="AY251:AZ251"/>
    <mergeCell ref="BA251:BB251"/>
    <mergeCell ref="BC251:BG251"/>
    <mergeCell ref="D252:G252"/>
    <mergeCell ref="H252:I252"/>
    <mergeCell ref="J252:O252"/>
    <mergeCell ref="Q252:S252"/>
    <mergeCell ref="T252:U252"/>
    <mergeCell ref="V252:W252"/>
    <mergeCell ref="X252:Y252"/>
    <mergeCell ref="Z252:AD252"/>
    <mergeCell ref="AG252:AJ252"/>
    <mergeCell ref="AK252:AL252"/>
    <mergeCell ref="AM252:AR252"/>
    <mergeCell ref="AT252:AV252"/>
    <mergeCell ref="AW252:AX252"/>
    <mergeCell ref="AY252:AZ252"/>
    <mergeCell ref="BA252:BB252"/>
    <mergeCell ref="BC252:BG252"/>
    <mergeCell ref="D253:G253"/>
    <mergeCell ref="H253:I253"/>
    <mergeCell ref="J253:O253"/>
    <mergeCell ref="Q253:S253"/>
    <mergeCell ref="T253:U253"/>
    <mergeCell ref="V253:W253"/>
    <mergeCell ref="X253:Y253"/>
    <mergeCell ref="Z253:AD253"/>
    <mergeCell ref="AG253:AJ253"/>
    <mergeCell ref="AK253:AL253"/>
    <mergeCell ref="AM253:AR253"/>
    <mergeCell ref="AT253:AV253"/>
    <mergeCell ref="AW253:AX253"/>
    <mergeCell ref="AY253:AZ253"/>
    <mergeCell ref="BA253:BB253"/>
    <mergeCell ref="BC253:BG253"/>
    <mergeCell ref="D254:G254"/>
    <mergeCell ref="H254:I254"/>
    <mergeCell ref="J254:O254"/>
    <mergeCell ref="Q254:S254"/>
    <mergeCell ref="T254:U254"/>
    <mergeCell ref="V254:W254"/>
    <mergeCell ref="X254:Y254"/>
    <mergeCell ref="Z254:AD254"/>
    <mergeCell ref="AG254:AJ254"/>
    <mergeCell ref="AK254:AL254"/>
    <mergeCell ref="AM254:AR254"/>
    <mergeCell ref="AT254:AV254"/>
    <mergeCell ref="AW254:AX254"/>
    <mergeCell ref="AY254:AZ254"/>
    <mergeCell ref="BA254:BB254"/>
    <mergeCell ref="BC254:BG254"/>
    <mergeCell ref="D255:G255"/>
    <mergeCell ref="H255:I255"/>
    <mergeCell ref="J255:O255"/>
    <mergeCell ref="Q255:S255"/>
    <mergeCell ref="T255:U255"/>
    <mergeCell ref="V255:W255"/>
    <mergeCell ref="X255:Y255"/>
    <mergeCell ref="Z255:AD255"/>
    <mergeCell ref="AG255:AJ255"/>
    <mergeCell ref="AK255:AL255"/>
    <mergeCell ref="AM255:AR255"/>
    <mergeCell ref="AT255:AV255"/>
    <mergeCell ref="AW255:AX255"/>
    <mergeCell ref="AY255:AZ255"/>
    <mergeCell ref="BA255:BB255"/>
    <mergeCell ref="BC255:BG255"/>
    <mergeCell ref="D258:G258"/>
    <mergeCell ref="H258:I258"/>
    <mergeCell ref="J258:O258"/>
    <mergeCell ref="Q258:S258"/>
    <mergeCell ref="T258:U258"/>
    <mergeCell ref="V258:W258"/>
    <mergeCell ref="X258:Y258"/>
    <mergeCell ref="Z258:AD258"/>
    <mergeCell ref="AG258:AJ258"/>
    <mergeCell ref="AK258:AL258"/>
    <mergeCell ref="AM258:AR258"/>
    <mergeCell ref="AT258:AV258"/>
    <mergeCell ref="AW258:AX258"/>
    <mergeCell ref="AY258:AZ258"/>
    <mergeCell ref="BA258:BB258"/>
    <mergeCell ref="BC258:BG258"/>
    <mergeCell ref="D256:G256"/>
    <mergeCell ref="H256:I256"/>
    <mergeCell ref="J256:O256"/>
    <mergeCell ref="Q256:S256"/>
    <mergeCell ref="T256:U256"/>
    <mergeCell ref="V256:W256"/>
    <mergeCell ref="X256:Y256"/>
    <mergeCell ref="Z256:AD256"/>
    <mergeCell ref="AG256:AJ256"/>
    <mergeCell ref="AK256:AL256"/>
    <mergeCell ref="AM256:AR256"/>
    <mergeCell ref="AT256:AV256"/>
    <mergeCell ref="AW256:AX256"/>
    <mergeCell ref="AY256:AZ256"/>
    <mergeCell ref="BA256:BB256"/>
    <mergeCell ref="BC256:BG256"/>
    <mergeCell ref="D235:G235"/>
    <mergeCell ref="H235:I235"/>
    <mergeCell ref="J235:O235"/>
    <mergeCell ref="Q235:S235"/>
    <mergeCell ref="T235:U235"/>
    <mergeCell ref="V235:W235"/>
    <mergeCell ref="X235:Y235"/>
    <mergeCell ref="Z235:AD235"/>
    <mergeCell ref="AG235:AJ235"/>
    <mergeCell ref="AK235:AL235"/>
    <mergeCell ref="AM235:AR235"/>
    <mergeCell ref="AT235:AV235"/>
    <mergeCell ref="AW235:AX235"/>
    <mergeCell ref="AY235:AZ235"/>
    <mergeCell ref="BA235:BB235"/>
    <mergeCell ref="BC235:BG235"/>
    <mergeCell ref="D257:G257"/>
    <mergeCell ref="H257:I257"/>
    <mergeCell ref="J257:O257"/>
    <mergeCell ref="Q257:S257"/>
    <mergeCell ref="T257:U257"/>
    <mergeCell ref="V257:W257"/>
    <mergeCell ref="X257:Y257"/>
    <mergeCell ref="Z257:AD257"/>
    <mergeCell ref="AG257:AJ257"/>
    <mergeCell ref="AK257:AL257"/>
    <mergeCell ref="AM257:AR257"/>
    <mergeCell ref="AT257:AV257"/>
    <mergeCell ref="AW257:AX257"/>
    <mergeCell ref="AY257:AZ257"/>
    <mergeCell ref="BA257:BB257"/>
    <mergeCell ref="BC257:BG257"/>
    <mergeCell ref="D237:G237"/>
    <mergeCell ref="H237:I237"/>
    <mergeCell ref="J237:O237"/>
    <mergeCell ref="Q237:S237"/>
    <mergeCell ref="T237:U237"/>
    <mergeCell ref="V237:W237"/>
    <mergeCell ref="X237:Y237"/>
    <mergeCell ref="Z237:AD237"/>
    <mergeCell ref="AG237:AJ237"/>
    <mergeCell ref="AK237:AL237"/>
    <mergeCell ref="AM237:AR237"/>
    <mergeCell ref="AT237:AV237"/>
    <mergeCell ref="AW237:AX237"/>
    <mergeCell ref="AY237:AZ237"/>
    <mergeCell ref="BA237:BB237"/>
    <mergeCell ref="BC237:BG237"/>
    <mergeCell ref="D234:G234"/>
    <mergeCell ref="H234:I234"/>
    <mergeCell ref="J234:O234"/>
    <mergeCell ref="Q234:S234"/>
    <mergeCell ref="T234:U234"/>
    <mergeCell ref="V234:W234"/>
    <mergeCell ref="X234:Y234"/>
    <mergeCell ref="Z234:AD234"/>
    <mergeCell ref="AG234:AJ234"/>
    <mergeCell ref="AK234:AL234"/>
    <mergeCell ref="AM234:AR234"/>
    <mergeCell ref="AT234:AV234"/>
    <mergeCell ref="AW234:AX234"/>
    <mergeCell ref="AY234:AZ234"/>
    <mergeCell ref="BA234:BB234"/>
    <mergeCell ref="BC234:BG234"/>
    <mergeCell ref="D239:G239"/>
    <mergeCell ref="H239:I239"/>
    <mergeCell ref="J239:O239"/>
    <mergeCell ref="Q239:S239"/>
    <mergeCell ref="T239:U239"/>
    <mergeCell ref="V239:W239"/>
    <mergeCell ref="X239:Y239"/>
    <mergeCell ref="Z239:AD239"/>
    <mergeCell ref="AG239:AJ239"/>
    <mergeCell ref="AK239:AL239"/>
    <mergeCell ref="AM239:AR239"/>
    <mergeCell ref="AT239:AV239"/>
    <mergeCell ref="AW239:AX239"/>
    <mergeCell ref="AY239:AZ239"/>
    <mergeCell ref="BA239:BB239"/>
    <mergeCell ref="BC239:BG239"/>
    <mergeCell ref="D236:G236"/>
    <mergeCell ref="H236:I236"/>
    <mergeCell ref="J236:O236"/>
    <mergeCell ref="Q236:S236"/>
    <mergeCell ref="T236:U236"/>
    <mergeCell ref="V236:W236"/>
    <mergeCell ref="X236:Y236"/>
    <mergeCell ref="Z236:AD236"/>
    <mergeCell ref="AG236:AJ236"/>
    <mergeCell ref="AK236:AL236"/>
    <mergeCell ref="AM236:AR236"/>
    <mergeCell ref="AT236:AV236"/>
    <mergeCell ref="AW236:AX236"/>
    <mergeCell ref="AY236:AZ236"/>
    <mergeCell ref="BA236:BB236"/>
    <mergeCell ref="BC236:BG236"/>
    <mergeCell ref="D241:G241"/>
    <mergeCell ref="H241:I241"/>
    <mergeCell ref="J241:O241"/>
    <mergeCell ref="Q241:S241"/>
    <mergeCell ref="T241:U241"/>
    <mergeCell ref="V241:W241"/>
    <mergeCell ref="X241:Y241"/>
    <mergeCell ref="Z241:AD241"/>
    <mergeCell ref="AG241:AJ241"/>
    <mergeCell ref="AK241:AL241"/>
    <mergeCell ref="AM241:AR241"/>
    <mergeCell ref="AT241:AV241"/>
    <mergeCell ref="AW241:AX241"/>
    <mergeCell ref="AY241:AZ241"/>
    <mergeCell ref="BA241:BB241"/>
    <mergeCell ref="BC241:BG241"/>
    <mergeCell ref="D238:G238"/>
    <mergeCell ref="H238:I238"/>
    <mergeCell ref="J238:O238"/>
    <mergeCell ref="Q238:S238"/>
    <mergeCell ref="T238:U238"/>
    <mergeCell ref="V238:W238"/>
    <mergeCell ref="X238:Y238"/>
    <mergeCell ref="Z238:AD238"/>
    <mergeCell ref="AG238:AJ238"/>
    <mergeCell ref="AK238:AL238"/>
    <mergeCell ref="AM238:AR238"/>
    <mergeCell ref="AT238:AV238"/>
    <mergeCell ref="AW238:AX238"/>
    <mergeCell ref="AY238:AZ238"/>
    <mergeCell ref="BA238:BB238"/>
    <mergeCell ref="BC238:BG238"/>
    <mergeCell ref="D243:G243"/>
    <mergeCell ref="H243:I243"/>
    <mergeCell ref="J243:O243"/>
    <mergeCell ref="Q243:S243"/>
    <mergeCell ref="T243:U243"/>
    <mergeCell ref="V243:W243"/>
    <mergeCell ref="X243:Y243"/>
    <mergeCell ref="Z243:AD243"/>
    <mergeCell ref="AG243:AJ243"/>
    <mergeCell ref="AK243:AL243"/>
    <mergeCell ref="AM243:AR243"/>
    <mergeCell ref="AT243:AV243"/>
    <mergeCell ref="AW243:AX243"/>
    <mergeCell ref="AY243:AZ243"/>
    <mergeCell ref="BA243:BB243"/>
    <mergeCell ref="BC243:BG243"/>
    <mergeCell ref="D240:G240"/>
    <mergeCell ref="H240:I240"/>
    <mergeCell ref="J240:O240"/>
    <mergeCell ref="Q240:S240"/>
    <mergeCell ref="T240:U240"/>
    <mergeCell ref="V240:W240"/>
    <mergeCell ref="X240:Y240"/>
    <mergeCell ref="Z240:AD240"/>
    <mergeCell ref="AG240:AJ240"/>
    <mergeCell ref="AK240:AL240"/>
    <mergeCell ref="AM240:AR240"/>
    <mergeCell ref="AT240:AV240"/>
    <mergeCell ref="AW240:AX240"/>
    <mergeCell ref="AY240:AZ240"/>
    <mergeCell ref="BA240:BB240"/>
    <mergeCell ref="BC240:BG240"/>
    <mergeCell ref="D245:G245"/>
    <mergeCell ref="H245:I245"/>
    <mergeCell ref="J245:O245"/>
    <mergeCell ref="Q245:S245"/>
    <mergeCell ref="T245:U245"/>
    <mergeCell ref="V245:W245"/>
    <mergeCell ref="X245:Y245"/>
    <mergeCell ref="Z245:AD245"/>
    <mergeCell ref="AG245:AJ245"/>
    <mergeCell ref="AK245:AL245"/>
    <mergeCell ref="AM245:AR245"/>
    <mergeCell ref="AT245:AV245"/>
    <mergeCell ref="AW245:AX245"/>
    <mergeCell ref="AY245:AZ245"/>
    <mergeCell ref="BA245:BB245"/>
    <mergeCell ref="BC245:BG245"/>
    <mergeCell ref="D242:G242"/>
    <mergeCell ref="H242:I242"/>
    <mergeCell ref="J242:O242"/>
    <mergeCell ref="Q242:S242"/>
    <mergeCell ref="T242:U242"/>
    <mergeCell ref="V242:W242"/>
    <mergeCell ref="X242:Y242"/>
    <mergeCell ref="Z242:AD242"/>
    <mergeCell ref="AG242:AJ242"/>
    <mergeCell ref="AK242:AL242"/>
    <mergeCell ref="AM242:AR242"/>
    <mergeCell ref="AT242:AV242"/>
    <mergeCell ref="AW242:AX242"/>
    <mergeCell ref="AY242:AZ242"/>
    <mergeCell ref="BA242:BB242"/>
    <mergeCell ref="BC242:BG242"/>
    <mergeCell ref="D246:G246"/>
    <mergeCell ref="H246:I246"/>
    <mergeCell ref="J246:O246"/>
    <mergeCell ref="Q246:S246"/>
    <mergeCell ref="T246:U246"/>
    <mergeCell ref="V246:W246"/>
    <mergeCell ref="X246:Y246"/>
    <mergeCell ref="Z246:AD246"/>
    <mergeCell ref="AG246:AJ246"/>
    <mergeCell ref="AK246:AL246"/>
    <mergeCell ref="AM246:AR246"/>
    <mergeCell ref="AT246:AV246"/>
    <mergeCell ref="AW246:AX246"/>
    <mergeCell ref="AY246:AZ246"/>
    <mergeCell ref="BA246:BB246"/>
    <mergeCell ref="BC246:BG246"/>
    <mergeCell ref="D244:G244"/>
    <mergeCell ref="H244:I244"/>
    <mergeCell ref="J244:O244"/>
    <mergeCell ref="Q244:S244"/>
    <mergeCell ref="T244:U244"/>
    <mergeCell ref="V244:W244"/>
    <mergeCell ref="X244:Y244"/>
    <mergeCell ref="Z244:AD244"/>
    <mergeCell ref="AG244:AJ244"/>
    <mergeCell ref="AK244:AL244"/>
    <mergeCell ref="AM244:AR244"/>
    <mergeCell ref="AT244:AV244"/>
    <mergeCell ref="AW244:AX244"/>
    <mergeCell ref="AY244:AZ244"/>
    <mergeCell ref="BA244:BB244"/>
    <mergeCell ref="BC244:BG244"/>
  </mergeCells>
  <phoneticPr fontId="1"/>
  <dataValidations xWindow="195" yWindow="389" count="10">
    <dataValidation allowBlank="1" showInputMessage="1" showErrorMessage="1" prompt="直接具体的な機器名を入力してください。" sqref="P10 AS10"/>
    <dataValidation type="list" allowBlank="1" showInputMessage="1" showErrorMessage="1" error="リストより選択ください。" sqref="AW10:AW259 T10:T259">
      <formula1>"新,既"</formula1>
    </dataValidation>
    <dataValidation allowBlank="1" showInputMessage="1" showErrorMessage="1" error="１か3を入力してください。" sqref="H10:I259"/>
    <dataValidation allowBlank="1" showInputMessage="1" showErrorMessage="1" error="100か200を入力してください。" sqref="AT10:AV259"/>
    <dataValidation type="list" allowBlank="1" showInputMessage="1" showErrorMessage="1" error="100か200を入力してください。" sqref="Q10:S259">
      <formula1>"100,200"</formula1>
    </dataValidation>
    <dataValidation type="list" allowBlank="1" showInputMessage="1" showErrorMessage="1" prompt="北陸電力選択欄" sqref="J10:O259">
      <formula1>$CV$2:$CV$11</formula1>
    </dataValidation>
    <dataValidation type="list" allowBlank="1" showInputMessage="1" showErrorMessage="1" prompt="北陸電力選択欄" sqref="AM10:AM259">
      <formula1>$CV$14:$CV$26</formula1>
    </dataValidation>
    <dataValidation type="whole" allowBlank="1" showInputMessage="1" showErrorMessage="1" error="1,000台を超過する場合は，2行にわけて記入ください。" sqref="X10:Y259 BA10:BB259">
      <formula1>1</formula1>
      <formula2>999</formula2>
    </dataValidation>
    <dataValidation type="custom" allowBlank="1" showInputMessage="1" showErrorMessage="1" error="最小単位は「Ｗ」です。_x000a_小数点第4位以下は，四捨五入してください。" sqref="AY10:AZ259">
      <formula1>AY10-ROUNDDOWN(AY10,3)=0</formula1>
    </dataValidation>
    <dataValidation type="whole" allowBlank="1" showInputMessage="1" showErrorMessage="1" error="・最小単位は「Ｗ」です。_x000a_小数点以下については，四捨五入してください。_x000a_ただし，1W未満の場合は，1Wとしてください。_x000a__x000a_・10,000Wを超過する場合は，半分に分けて，2台として記入ください。" sqref="V10:W259">
      <formula1>1</formula1>
      <formula2>9999</formula2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scale="59" fitToHeight="0" orientation="portrait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M365"/>
  <sheetViews>
    <sheetView zoomScaleNormal="100" workbookViewId="0">
      <selection activeCell="B1" sqref="B1"/>
    </sheetView>
  </sheetViews>
  <sheetFormatPr defaultColWidth="8" defaultRowHeight="13.5" zeroHeight="1"/>
  <cols>
    <col min="1" max="1" width="6.625" style="66" customWidth="1"/>
    <col min="2" max="12" width="12.5" style="66" customWidth="1"/>
    <col min="13" max="16384" width="8" style="66"/>
  </cols>
  <sheetData>
    <row r="1" spans="1:13"/>
    <row r="2" spans="1:13" ht="13.5" customHeight="1">
      <c r="B2" s="127" t="s">
        <v>4</v>
      </c>
      <c r="C2" s="127" t="s">
        <v>5</v>
      </c>
      <c r="D2" s="127" t="s">
        <v>195</v>
      </c>
      <c r="E2" s="127" t="s">
        <v>6</v>
      </c>
      <c r="F2" s="127" t="s">
        <v>7</v>
      </c>
      <c r="G2" s="127" t="s">
        <v>8</v>
      </c>
      <c r="H2" s="332"/>
      <c r="J2" s="293" t="s">
        <v>323</v>
      </c>
      <c r="K2" s="294">
        <f>契約設備内訳表!AJ107</f>
        <v>0</v>
      </c>
    </row>
    <row r="3" spans="1:13">
      <c r="B3" s="126">
        <f>IF(契約設備内訳表!C9="",0,契約設備内訳表!C9)</f>
        <v>0</v>
      </c>
      <c r="C3" s="126">
        <f>契約設備内訳表!G9</f>
        <v>0</v>
      </c>
      <c r="D3" s="126">
        <f>契約設備内訳表!I9</f>
        <v>0</v>
      </c>
      <c r="E3" s="126"/>
      <c r="F3" s="126">
        <f>契約設備内訳表!N9</f>
        <v>0</v>
      </c>
      <c r="G3" s="126">
        <f>契約設備内訳表!P9</f>
        <v>0</v>
      </c>
      <c r="J3" s="293" t="s">
        <v>327</v>
      </c>
      <c r="K3" s="308">
        <f>契約設備内訳表!P58</f>
        <v>0</v>
      </c>
    </row>
    <row r="4" spans="1:13">
      <c r="B4" s="126">
        <f>IF(契約設備内訳表!C12="",0,契約設備内訳表!C12)</f>
        <v>0</v>
      </c>
      <c r="C4" s="126">
        <f>契約設備内訳表!G12</f>
        <v>0</v>
      </c>
      <c r="D4" s="126">
        <f>契約設備内訳表!I12</f>
        <v>0</v>
      </c>
      <c r="E4" s="126"/>
      <c r="F4" s="126">
        <f>契約設備内訳表!N12</f>
        <v>0</v>
      </c>
      <c r="G4" s="126">
        <f>契約設備内訳表!P12</f>
        <v>0</v>
      </c>
      <c r="J4" s="293" t="s">
        <v>328</v>
      </c>
      <c r="K4" s="308">
        <f>'計算書（非表示）'!AX26</f>
        <v>0</v>
      </c>
    </row>
    <row r="5" spans="1:13">
      <c r="B5" s="126">
        <f>IF(契約設備内訳表!C15="",0,契約設備内訳表!C15)</f>
        <v>0</v>
      </c>
      <c r="C5" s="126">
        <f>契約設備内訳表!G15</f>
        <v>0</v>
      </c>
      <c r="D5" s="126">
        <f>契約設備内訳表!I15</f>
        <v>0</v>
      </c>
      <c r="E5" s="126"/>
      <c r="F5" s="126">
        <f>契約設備内訳表!N15</f>
        <v>0</v>
      </c>
      <c r="G5" s="126">
        <f>契約設備内訳表!P15</f>
        <v>0</v>
      </c>
    </row>
    <row r="6" spans="1:13">
      <c r="B6" s="126">
        <f>IF(契約設備内訳表!C18="",0,契約設備内訳表!C18)</f>
        <v>0</v>
      </c>
      <c r="C6" s="126">
        <f>契約設備内訳表!G18</f>
        <v>0</v>
      </c>
      <c r="D6" s="126">
        <f>契約設備内訳表!I18</f>
        <v>0</v>
      </c>
      <c r="E6" s="126"/>
      <c r="F6" s="126">
        <f>契約設備内訳表!N18</f>
        <v>0</v>
      </c>
      <c r="G6" s="126">
        <f>契約設備内訳表!P18</f>
        <v>0</v>
      </c>
      <c r="J6" s="293" t="s">
        <v>326</v>
      </c>
      <c r="K6" s="308">
        <f>契約設備内訳表!D84*契約設備内訳表!I84+契約設備内訳表!L84*契約設備内訳表!P84+契約設備内訳表!D86*契約設備内訳表!I86+契約設備内訳表!L86*契約設備内訳表!P86</f>
        <v>0</v>
      </c>
    </row>
    <row r="7" spans="1:13">
      <c r="B7" s="126">
        <f>IF(契約設備内訳表!C21="",0,契約設備内訳表!C21)</f>
        <v>0</v>
      </c>
      <c r="C7" s="126">
        <f>契約設備内訳表!G21</f>
        <v>0</v>
      </c>
      <c r="D7" s="126">
        <f>契約設備内訳表!I21</f>
        <v>0</v>
      </c>
      <c r="E7" s="126"/>
      <c r="F7" s="126">
        <f>契約設備内訳表!N21</f>
        <v>0</v>
      </c>
      <c r="G7" s="126">
        <f>契約設備内訳表!P21</f>
        <v>0</v>
      </c>
    </row>
    <row r="8" spans="1:13">
      <c r="B8" s="126">
        <f>IF(契約設備内訳表!C24="",0,契約設備内訳表!C24)</f>
        <v>0</v>
      </c>
      <c r="C8" s="126">
        <f>契約設備内訳表!G24</f>
        <v>0</v>
      </c>
      <c r="D8" s="126">
        <f>契約設備内訳表!I24</f>
        <v>0</v>
      </c>
      <c r="E8" s="126"/>
      <c r="F8" s="126">
        <f>契約設備内訳表!N24</f>
        <v>0</v>
      </c>
      <c r="G8" s="126">
        <f>契約設備内訳表!P24</f>
        <v>0</v>
      </c>
    </row>
    <row r="9" spans="1:13">
      <c r="B9" s="126">
        <f>IF(契約設備内訳表!C27="",0,契約設備内訳表!C27)</f>
        <v>0</v>
      </c>
      <c r="C9" s="126">
        <f>契約設備内訳表!G27</f>
        <v>0</v>
      </c>
      <c r="D9" s="126">
        <f>契約設備内訳表!I27</f>
        <v>0</v>
      </c>
      <c r="E9" s="126"/>
      <c r="F9" s="126">
        <f>契約設備内訳表!N27</f>
        <v>0</v>
      </c>
      <c r="G9" s="126">
        <f>契約設備内訳表!P27</f>
        <v>0</v>
      </c>
    </row>
    <row r="10" spans="1:13">
      <c r="B10" s="126">
        <f>IF(契約設備内訳表!C30="",0,契約設備内訳表!C30)</f>
        <v>0</v>
      </c>
      <c r="C10" s="126">
        <f>契約設備内訳表!G30</f>
        <v>0</v>
      </c>
      <c r="D10" s="126">
        <f>契約設備内訳表!I30</f>
        <v>0</v>
      </c>
      <c r="E10" s="126"/>
      <c r="F10" s="126">
        <f>契約設備内訳表!N30</f>
        <v>0</v>
      </c>
      <c r="G10" s="126">
        <f>契約設備内訳表!P30</f>
        <v>0</v>
      </c>
    </row>
    <row r="11" spans="1:13"/>
    <row r="12" spans="1:13"/>
    <row r="13" spans="1:13"/>
    <row r="14" spans="1:13"/>
    <row r="15" spans="1:13">
      <c r="A15" s="295"/>
      <c r="B15" s="296" t="s">
        <v>300</v>
      </c>
      <c r="C15" s="296" t="s">
        <v>301</v>
      </c>
      <c r="D15" s="296" t="s">
        <v>302</v>
      </c>
      <c r="E15" s="296" t="s">
        <v>303</v>
      </c>
      <c r="F15" s="296" t="s">
        <v>304</v>
      </c>
      <c r="G15" s="296" t="s">
        <v>298</v>
      </c>
      <c r="H15" s="296" t="s">
        <v>305</v>
      </c>
      <c r="I15" s="296" t="s">
        <v>299</v>
      </c>
      <c r="J15" s="296" t="s">
        <v>306</v>
      </c>
      <c r="K15" s="296" t="s">
        <v>307</v>
      </c>
      <c r="L15" s="296" t="s">
        <v>308</v>
      </c>
      <c r="M15" s="296"/>
    </row>
    <row r="16" spans="1:13">
      <c r="A16" s="297" t="s">
        <v>309</v>
      </c>
      <c r="B16" s="298" t="str">
        <f>'【補助シート】契約設備内訳表（負荷）'!D10</f>
        <v/>
      </c>
      <c r="C16" s="299">
        <f>'【補助シート】契約設備内訳表（負荷）'!V10</f>
        <v>0</v>
      </c>
      <c r="D16" s="299"/>
      <c r="E16" s="299">
        <f>'【補助シート】契約設備内訳表（負荷）'!X10</f>
        <v>0</v>
      </c>
      <c r="F16" s="299"/>
      <c r="G16" s="299"/>
      <c r="H16" s="299"/>
      <c r="I16" s="299"/>
      <c r="J16" s="299"/>
      <c r="K16" s="299"/>
      <c r="L16" s="300"/>
      <c r="M16" s="301"/>
    </row>
    <row r="17" spans="1:13">
      <c r="A17" s="297" t="s">
        <v>309</v>
      </c>
      <c r="B17" s="302" t="str">
        <f>'【補助シート】契約設備内訳表（負荷）'!D11</f>
        <v/>
      </c>
      <c r="C17" s="303">
        <f>'【補助シート】契約設備内訳表（負荷）'!V11</f>
        <v>0</v>
      </c>
      <c r="D17" s="303"/>
      <c r="E17" s="303">
        <f>'【補助シート】契約設備内訳表（負荷）'!X11</f>
        <v>0</v>
      </c>
      <c r="F17" s="303"/>
      <c r="G17" s="303"/>
      <c r="H17" s="303"/>
      <c r="I17" s="303"/>
      <c r="J17" s="303"/>
      <c r="K17" s="303"/>
      <c r="L17" s="304"/>
      <c r="M17" s="296"/>
    </row>
    <row r="18" spans="1:13">
      <c r="A18" s="297" t="s">
        <v>309</v>
      </c>
      <c r="B18" s="302" t="str">
        <f>'【補助シート】契約設備内訳表（負荷）'!D12</f>
        <v/>
      </c>
      <c r="C18" s="303">
        <f>'【補助シート】契約設備内訳表（負荷）'!V12</f>
        <v>0</v>
      </c>
      <c r="D18" s="303"/>
      <c r="E18" s="303">
        <f>'【補助シート】契約設備内訳表（負荷）'!X12</f>
        <v>0</v>
      </c>
      <c r="F18" s="303"/>
      <c r="G18" s="303"/>
      <c r="H18" s="303"/>
      <c r="I18" s="303"/>
      <c r="J18" s="303"/>
      <c r="K18" s="303"/>
      <c r="L18" s="304"/>
      <c r="M18" s="295"/>
    </row>
    <row r="19" spans="1:13">
      <c r="A19" s="297" t="s">
        <v>309</v>
      </c>
      <c r="B19" s="302" t="str">
        <f>'【補助シート】契約設備内訳表（負荷）'!D13</f>
        <v/>
      </c>
      <c r="C19" s="303">
        <f>'【補助シート】契約設備内訳表（負荷）'!V13</f>
        <v>0</v>
      </c>
      <c r="D19" s="303"/>
      <c r="E19" s="303">
        <f>'【補助シート】契約設備内訳表（負荷）'!X13</f>
        <v>0</v>
      </c>
      <c r="F19" s="303"/>
      <c r="G19" s="303"/>
      <c r="H19" s="303"/>
      <c r="I19" s="303"/>
      <c r="J19" s="303"/>
      <c r="K19" s="303"/>
      <c r="L19" s="304"/>
      <c r="M19" s="295"/>
    </row>
    <row r="20" spans="1:13">
      <c r="A20" s="297" t="s">
        <v>309</v>
      </c>
      <c r="B20" s="302" t="str">
        <f>'【補助シート】契約設備内訳表（負荷）'!D14</f>
        <v/>
      </c>
      <c r="C20" s="303">
        <f>'【補助シート】契約設備内訳表（負荷）'!V14</f>
        <v>0</v>
      </c>
      <c r="D20" s="303"/>
      <c r="E20" s="303">
        <f>'【補助シート】契約設備内訳表（負荷）'!X14</f>
        <v>0</v>
      </c>
      <c r="F20" s="303"/>
      <c r="G20" s="303"/>
      <c r="H20" s="303"/>
      <c r="I20" s="303"/>
      <c r="J20" s="303"/>
      <c r="K20" s="303"/>
      <c r="L20" s="304"/>
      <c r="M20" s="295"/>
    </row>
    <row r="21" spans="1:13">
      <c r="A21" s="297" t="s">
        <v>309</v>
      </c>
      <c r="B21" s="302" t="str">
        <f>'【補助シート】契約設備内訳表（負荷）'!D15</f>
        <v/>
      </c>
      <c r="C21" s="303">
        <f>'【補助シート】契約設備内訳表（負荷）'!V15</f>
        <v>0</v>
      </c>
      <c r="D21" s="303"/>
      <c r="E21" s="303">
        <f>'【補助シート】契約設備内訳表（負荷）'!X15</f>
        <v>0</v>
      </c>
      <c r="F21" s="303"/>
      <c r="G21" s="303"/>
      <c r="H21" s="303"/>
      <c r="I21" s="303"/>
      <c r="J21" s="303"/>
      <c r="K21" s="303"/>
      <c r="L21" s="304"/>
      <c r="M21" s="295"/>
    </row>
    <row r="22" spans="1:13">
      <c r="A22" s="297" t="s">
        <v>309</v>
      </c>
      <c r="B22" s="302" t="str">
        <f>'【補助シート】契約設備内訳表（負荷）'!D16</f>
        <v/>
      </c>
      <c r="C22" s="303">
        <f>'【補助シート】契約設備内訳表（負荷）'!V16</f>
        <v>0</v>
      </c>
      <c r="D22" s="303"/>
      <c r="E22" s="303">
        <f>'【補助シート】契約設備内訳表（負荷）'!X16</f>
        <v>0</v>
      </c>
      <c r="F22" s="303"/>
      <c r="G22" s="303"/>
      <c r="H22" s="303"/>
      <c r="I22" s="303"/>
      <c r="J22" s="303"/>
      <c r="K22" s="303"/>
      <c r="L22" s="304"/>
      <c r="M22" s="295"/>
    </row>
    <row r="23" spans="1:13">
      <c r="A23" s="297" t="s">
        <v>309</v>
      </c>
      <c r="B23" s="302" t="str">
        <f>'【補助シート】契約設備内訳表（負荷）'!D17</f>
        <v/>
      </c>
      <c r="C23" s="303">
        <f>'【補助シート】契約設備内訳表（負荷）'!V17</f>
        <v>0</v>
      </c>
      <c r="D23" s="303"/>
      <c r="E23" s="303">
        <f>'【補助シート】契約設備内訳表（負荷）'!X17</f>
        <v>0</v>
      </c>
      <c r="F23" s="303"/>
      <c r="G23" s="303"/>
      <c r="H23" s="303"/>
      <c r="I23" s="303"/>
      <c r="J23" s="303"/>
      <c r="K23" s="303"/>
      <c r="L23" s="304"/>
      <c r="M23" s="295"/>
    </row>
    <row r="24" spans="1:13">
      <c r="A24" s="297" t="s">
        <v>309</v>
      </c>
      <c r="B24" s="302" t="str">
        <f>'【補助シート】契約設備内訳表（負荷）'!D18</f>
        <v/>
      </c>
      <c r="C24" s="303">
        <f>'【補助シート】契約設備内訳表（負荷）'!V18</f>
        <v>0</v>
      </c>
      <c r="D24" s="303"/>
      <c r="E24" s="303">
        <f>'【補助シート】契約設備内訳表（負荷）'!X18</f>
        <v>0</v>
      </c>
      <c r="F24" s="303"/>
      <c r="G24" s="303"/>
      <c r="H24" s="303"/>
      <c r="I24" s="303"/>
      <c r="J24" s="303"/>
      <c r="K24" s="303"/>
      <c r="L24" s="304"/>
      <c r="M24" s="295"/>
    </row>
    <row r="25" spans="1:13">
      <c r="A25" s="297" t="s">
        <v>309</v>
      </c>
      <c r="B25" s="302" t="str">
        <f>'【補助シート】契約設備内訳表（負荷）'!D19</f>
        <v/>
      </c>
      <c r="C25" s="303">
        <f>'【補助シート】契約設備内訳表（負荷）'!V19</f>
        <v>0</v>
      </c>
      <c r="D25" s="303"/>
      <c r="E25" s="303">
        <f>'【補助シート】契約設備内訳表（負荷）'!X19</f>
        <v>0</v>
      </c>
      <c r="F25" s="303"/>
      <c r="G25" s="303"/>
      <c r="H25" s="303"/>
      <c r="I25" s="303"/>
      <c r="J25" s="303"/>
      <c r="K25" s="303"/>
      <c r="L25" s="304"/>
      <c r="M25" s="295"/>
    </row>
    <row r="26" spans="1:13">
      <c r="A26" s="297" t="s">
        <v>309</v>
      </c>
      <c r="B26" s="302" t="str">
        <f>'【補助シート】契約設備内訳表（負荷）'!D20</f>
        <v/>
      </c>
      <c r="C26" s="303">
        <f>'【補助シート】契約設備内訳表（負荷）'!V20</f>
        <v>0</v>
      </c>
      <c r="D26" s="303"/>
      <c r="E26" s="303">
        <f>'【補助シート】契約設備内訳表（負荷）'!X20</f>
        <v>0</v>
      </c>
      <c r="F26" s="303"/>
      <c r="G26" s="303"/>
      <c r="H26" s="303"/>
      <c r="I26" s="303"/>
      <c r="J26" s="303"/>
      <c r="K26" s="303"/>
      <c r="L26" s="304"/>
      <c r="M26" s="295"/>
    </row>
    <row r="27" spans="1:13">
      <c r="A27" s="297" t="s">
        <v>309</v>
      </c>
      <c r="B27" s="302" t="str">
        <f>'【補助シート】契約設備内訳表（負荷）'!D21</f>
        <v/>
      </c>
      <c r="C27" s="303">
        <f>'【補助シート】契約設備内訳表（負荷）'!V21</f>
        <v>0</v>
      </c>
      <c r="D27" s="303"/>
      <c r="E27" s="303">
        <f>'【補助シート】契約設備内訳表（負荷）'!X21</f>
        <v>0</v>
      </c>
      <c r="F27" s="303"/>
      <c r="G27" s="303"/>
      <c r="H27" s="303"/>
      <c r="I27" s="303"/>
      <c r="J27" s="303"/>
      <c r="K27" s="303"/>
      <c r="L27" s="304"/>
      <c r="M27" s="295"/>
    </row>
    <row r="28" spans="1:13">
      <c r="A28" s="297" t="s">
        <v>309</v>
      </c>
      <c r="B28" s="302" t="str">
        <f>'【補助シート】契約設備内訳表（負荷）'!D22</f>
        <v/>
      </c>
      <c r="C28" s="303">
        <f>'【補助シート】契約設備内訳表（負荷）'!V22</f>
        <v>0</v>
      </c>
      <c r="D28" s="303"/>
      <c r="E28" s="303">
        <f>'【補助シート】契約設備内訳表（負荷）'!X22</f>
        <v>0</v>
      </c>
      <c r="F28" s="303"/>
      <c r="G28" s="303"/>
      <c r="H28" s="303"/>
      <c r="I28" s="303"/>
      <c r="J28" s="303"/>
      <c r="K28" s="303"/>
      <c r="L28" s="304"/>
      <c r="M28" s="295"/>
    </row>
    <row r="29" spans="1:13">
      <c r="A29" s="297" t="s">
        <v>309</v>
      </c>
      <c r="B29" s="302" t="str">
        <f>'【補助シート】契約設備内訳表（負荷）'!D23</f>
        <v/>
      </c>
      <c r="C29" s="303">
        <f>'【補助シート】契約設備内訳表（負荷）'!V23</f>
        <v>0</v>
      </c>
      <c r="D29" s="303"/>
      <c r="E29" s="303">
        <f>'【補助シート】契約設備内訳表（負荷）'!X23</f>
        <v>0</v>
      </c>
      <c r="F29" s="303"/>
      <c r="G29" s="303"/>
      <c r="H29" s="303"/>
      <c r="I29" s="303"/>
      <c r="J29" s="303"/>
      <c r="K29" s="303"/>
      <c r="L29" s="304"/>
      <c r="M29" s="295"/>
    </row>
    <row r="30" spans="1:13">
      <c r="A30" s="297" t="s">
        <v>309</v>
      </c>
      <c r="B30" s="305" t="str">
        <f>'【補助シート】契約設備内訳表（負荷）'!D24</f>
        <v/>
      </c>
      <c r="C30" s="306">
        <f>'【補助シート】契約設備内訳表（負荷）'!V24</f>
        <v>0</v>
      </c>
      <c r="D30" s="306"/>
      <c r="E30" s="306">
        <f>'【補助シート】契約設備内訳表（負荷）'!X24</f>
        <v>0</v>
      </c>
      <c r="F30" s="306"/>
      <c r="G30" s="306"/>
      <c r="H30" s="306"/>
      <c r="I30" s="306"/>
      <c r="J30" s="306"/>
      <c r="K30" s="306"/>
      <c r="L30" s="307"/>
      <c r="M30" s="295"/>
    </row>
    <row r="31" spans="1:13">
      <c r="A31" s="297" t="s">
        <v>310</v>
      </c>
      <c r="B31" s="298" t="str">
        <f>'【補助シート】契約設備内訳表（負荷）'!D25</f>
        <v/>
      </c>
      <c r="C31" s="299">
        <f>'【補助シート】契約設備内訳表（負荷）'!V25</f>
        <v>0</v>
      </c>
      <c r="D31" s="299"/>
      <c r="E31" s="299">
        <f>'【補助シート】契約設備内訳表（負荷）'!X25</f>
        <v>0</v>
      </c>
      <c r="F31" s="299"/>
      <c r="G31" s="299"/>
      <c r="H31" s="299"/>
      <c r="I31" s="299"/>
      <c r="J31" s="299"/>
      <c r="K31" s="299"/>
      <c r="L31" s="300"/>
      <c r="M31" s="295"/>
    </row>
    <row r="32" spans="1:13">
      <c r="A32" s="297" t="s">
        <v>310</v>
      </c>
      <c r="B32" s="302" t="str">
        <f>'【補助シート】契約設備内訳表（負荷）'!D26</f>
        <v/>
      </c>
      <c r="C32" s="303">
        <f>'【補助シート】契約設備内訳表（負荷）'!V26</f>
        <v>0</v>
      </c>
      <c r="D32" s="303"/>
      <c r="E32" s="303">
        <f>'【補助シート】契約設備内訳表（負荷）'!X26</f>
        <v>0</v>
      </c>
      <c r="F32" s="303"/>
      <c r="G32" s="303"/>
      <c r="H32" s="303"/>
      <c r="I32" s="303"/>
      <c r="J32" s="303"/>
      <c r="K32" s="303"/>
      <c r="L32" s="304"/>
      <c r="M32" s="295"/>
    </row>
    <row r="33" spans="1:13">
      <c r="A33" s="297" t="s">
        <v>310</v>
      </c>
      <c r="B33" s="302" t="str">
        <f>'【補助シート】契約設備内訳表（負荷）'!D27</f>
        <v/>
      </c>
      <c r="C33" s="303">
        <f>'【補助シート】契約設備内訳表（負荷）'!V27</f>
        <v>0</v>
      </c>
      <c r="D33" s="303"/>
      <c r="E33" s="303">
        <f>'【補助シート】契約設備内訳表（負荷）'!X27</f>
        <v>0</v>
      </c>
      <c r="F33" s="303"/>
      <c r="G33" s="303"/>
      <c r="H33" s="303"/>
      <c r="I33" s="303"/>
      <c r="J33" s="303"/>
      <c r="K33" s="303"/>
      <c r="L33" s="304"/>
      <c r="M33" s="295"/>
    </row>
    <row r="34" spans="1:13">
      <c r="A34" s="297" t="s">
        <v>310</v>
      </c>
      <c r="B34" s="302" t="str">
        <f>'【補助シート】契約設備内訳表（負荷）'!D28</f>
        <v/>
      </c>
      <c r="C34" s="303">
        <f>'【補助シート】契約設備内訳表（負荷）'!V28</f>
        <v>0</v>
      </c>
      <c r="D34" s="303"/>
      <c r="E34" s="303">
        <f>'【補助シート】契約設備内訳表（負荷）'!X28</f>
        <v>0</v>
      </c>
      <c r="F34" s="303"/>
      <c r="G34" s="303"/>
      <c r="H34" s="303"/>
      <c r="I34" s="303"/>
      <c r="J34" s="303"/>
      <c r="K34" s="303"/>
      <c r="L34" s="304"/>
      <c r="M34" s="295"/>
    </row>
    <row r="35" spans="1:13">
      <c r="A35" s="297" t="s">
        <v>310</v>
      </c>
      <c r="B35" s="302" t="str">
        <f>'【補助シート】契約設備内訳表（負荷）'!D29</f>
        <v/>
      </c>
      <c r="C35" s="303">
        <f>'【補助シート】契約設備内訳表（負荷）'!V29</f>
        <v>0</v>
      </c>
      <c r="D35" s="303"/>
      <c r="E35" s="303">
        <f>'【補助シート】契約設備内訳表（負荷）'!X29</f>
        <v>0</v>
      </c>
      <c r="F35" s="303"/>
      <c r="G35" s="303"/>
      <c r="H35" s="303"/>
      <c r="I35" s="303"/>
      <c r="J35" s="303"/>
      <c r="K35" s="303"/>
      <c r="L35" s="304"/>
      <c r="M35" s="295"/>
    </row>
    <row r="36" spans="1:13">
      <c r="A36" s="297" t="s">
        <v>310</v>
      </c>
      <c r="B36" s="302" t="str">
        <f>'【補助シート】契約設備内訳表（負荷）'!D30</f>
        <v/>
      </c>
      <c r="C36" s="303">
        <f>'【補助シート】契約設備内訳表（負荷）'!V30</f>
        <v>0</v>
      </c>
      <c r="D36" s="303"/>
      <c r="E36" s="303">
        <f>'【補助シート】契約設備内訳表（負荷）'!X30</f>
        <v>0</v>
      </c>
      <c r="F36" s="303"/>
      <c r="G36" s="303"/>
      <c r="H36" s="303"/>
      <c r="I36" s="303"/>
      <c r="J36" s="303"/>
      <c r="K36" s="303"/>
      <c r="L36" s="304"/>
      <c r="M36" s="295"/>
    </row>
    <row r="37" spans="1:13">
      <c r="A37" s="297" t="s">
        <v>310</v>
      </c>
      <c r="B37" s="302" t="str">
        <f>'【補助シート】契約設備内訳表（負荷）'!D31</f>
        <v/>
      </c>
      <c r="C37" s="303">
        <f>'【補助シート】契約設備内訳表（負荷）'!V31</f>
        <v>0</v>
      </c>
      <c r="D37" s="303"/>
      <c r="E37" s="303">
        <f>'【補助シート】契約設備内訳表（負荷）'!X31</f>
        <v>0</v>
      </c>
      <c r="F37" s="303"/>
      <c r="G37" s="303"/>
      <c r="H37" s="303"/>
      <c r="I37" s="303"/>
      <c r="J37" s="303"/>
      <c r="K37" s="303"/>
      <c r="L37" s="304"/>
      <c r="M37" s="295"/>
    </row>
    <row r="38" spans="1:13">
      <c r="A38" s="297" t="s">
        <v>310</v>
      </c>
      <c r="B38" s="302" t="str">
        <f>'【補助シート】契約設備内訳表（負荷）'!D32</f>
        <v/>
      </c>
      <c r="C38" s="303">
        <f>'【補助シート】契約設備内訳表（負荷）'!V32</f>
        <v>0</v>
      </c>
      <c r="D38" s="303"/>
      <c r="E38" s="303">
        <f>'【補助シート】契約設備内訳表（負荷）'!X32</f>
        <v>0</v>
      </c>
      <c r="F38" s="303"/>
      <c r="G38" s="303"/>
      <c r="H38" s="303"/>
      <c r="I38" s="303"/>
      <c r="J38" s="303"/>
      <c r="K38" s="303"/>
      <c r="L38" s="304"/>
      <c r="M38" s="295"/>
    </row>
    <row r="39" spans="1:13">
      <c r="A39" s="297" t="s">
        <v>310</v>
      </c>
      <c r="B39" s="302" t="str">
        <f>'【補助シート】契約設備内訳表（負荷）'!D33</f>
        <v/>
      </c>
      <c r="C39" s="303">
        <f>'【補助シート】契約設備内訳表（負荷）'!V33</f>
        <v>0</v>
      </c>
      <c r="D39" s="303"/>
      <c r="E39" s="303">
        <f>'【補助シート】契約設備内訳表（負荷）'!X33</f>
        <v>0</v>
      </c>
      <c r="F39" s="303"/>
      <c r="G39" s="303"/>
      <c r="H39" s="303"/>
      <c r="I39" s="303"/>
      <c r="J39" s="303"/>
      <c r="K39" s="303"/>
      <c r="L39" s="304"/>
      <c r="M39" s="295"/>
    </row>
    <row r="40" spans="1:13">
      <c r="A40" s="297" t="s">
        <v>310</v>
      </c>
      <c r="B40" s="302" t="str">
        <f>'【補助シート】契約設備内訳表（負荷）'!D34</f>
        <v/>
      </c>
      <c r="C40" s="303">
        <f>'【補助シート】契約設備内訳表（負荷）'!V34</f>
        <v>0</v>
      </c>
      <c r="D40" s="303"/>
      <c r="E40" s="303">
        <f>'【補助シート】契約設備内訳表（負荷）'!X34</f>
        <v>0</v>
      </c>
      <c r="F40" s="303"/>
      <c r="G40" s="303"/>
      <c r="H40" s="303"/>
      <c r="I40" s="303"/>
      <c r="J40" s="303"/>
      <c r="K40" s="303"/>
      <c r="L40" s="304"/>
      <c r="M40" s="295"/>
    </row>
    <row r="41" spans="1:13">
      <c r="A41" s="297" t="s">
        <v>310</v>
      </c>
      <c r="B41" s="302" t="str">
        <f>'【補助シート】契約設備内訳表（負荷）'!D35</f>
        <v/>
      </c>
      <c r="C41" s="303">
        <f>'【補助シート】契約設備内訳表（負荷）'!V35</f>
        <v>0</v>
      </c>
      <c r="D41" s="303"/>
      <c r="E41" s="303">
        <f>'【補助シート】契約設備内訳表（負荷）'!X35</f>
        <v>0</v>
      </c>
      <c r="F41" s="303"/>
      <c r="G41" s="303"/>
      <c r="H41" s="303"/>
      <c r="I41" s="303"/>
      <c r="J41" s="303"/>
      <c r="K41" s="303"/>
      <c r="L41" s="304"/>
      <c r="M41" s="295"/>
    </row>
    <row r="42" spans="1:13">
      <c r="A42" s="297" t="s">
        <v>310</v>
      </c>
      <c r="B42" s="302" t="str">
        <f>'【補助シート】契約設備内訳表（負荷）'!D36</f>
        <v/>
      </c>
      <c r="C42" s="303">
        <f>'【補助シート】契約設備内訳表（負荷）'!V36</f>
        <v>0</v>
      </c>
      <c r="D42" s="303"/>
      <c r="E42" s="303">
        <f>'【補助シート】契約設備内訳表（負荷）'!X36</f>
        <v>0</v>
      </c>
      <c r="F42" s="303"/>
      <c r="G42" s="303"/>
      <c r="H42" s="303"/>
      <c r="I42" s="303"/>
      <c r="J42" s="303"/>
      <c r="K42" s="303"/>
      <c r="L42" s="304"/>
      <c r="M42" s="295"/>
    </row>
    <row r="43" spans="1:13">
      <c r="A43" s="297" t="s">
        <v>310</v>
      </c>
      <c r="B43" s="302" t="str">
        <f>'【補助シート】契約設備内訳表（負荷）'!D37</f>
        <v/>
      </c>
      <c r="C43" s="303">
        <f>'【補助シート】契約設備内訳表（負荷）'!V37</f>
        <v>0</v>
      </c>
      <c r="D43" s="303"/>
      <c r="E43" s="303">
        <f>'【補助シート】契約設備内訳表（負荷）'!X37</f>
        <v>0</v>
      </c>
      <c r="F43" s="303"/>
      <c r="G43" s="303"/>
      <c r="H43" s="303"/>
      <c r="I43" s="303"/>
      <c r="J43" s="303"/>
      <c r="K43" s="303"/>
      <c r="L43" s="304"/>
      <c r="M43" s="295"/>
    </row>
    <row r="44" spans="1:13">
      <c r="A44" s="297" t="s">
        <v>310</v>
      </c>
      <c r="B44" s="302" t="str">
        <f>'【補助シート】契約設備内訳表（負荷）'!D38</f>
        <v/>
      </c>
      <c r="C44" s="303">
        <f>'【補助シート】契約設備内訳表（負荷）'!V38</f>
        <v>0</v>
      </c>
      <c r="D44" s="303"/>
      <c r="E44" s="303">
        <f>'【補助シート】契約設備内訳表（負荷）'!X38</f>
        <v>0</v>
      </c>
      <c r="F44" s="303"/>
      <c r="G44" s="303"/>
      <c r="H44" s="303"/>
      <c r="I44" s="303"/>
      <c r="J44" s="303"/>
      <c r="K44" s="303"/>
      <c r="L44" s="304"/>
      <c r="M44" s="295"/>
    </row>
    <row r="45" spans="1:13">
      <c r="A45" s="297" t="s">
        <v>310</v>
      </c>
      <c r="B45" s="305" t="str">
        <f>'【補助シート】契約設備内訳表（負荷）'!D39</f>
        <v/>
      </c>
      <c r="C45" s="306">
        <f>'【補助シート】契約設備内訳表（負荷）'!V39</f>
        <v>0</v>
      </c>
      <c r="D45" s="306"/>
      <c r="E45" s="306">
        <f>'【補助シート】契約設備内訳表（負荷）'!X39</f>
        <v>0</v>
      </c>
      <c r="F45" s="306"/>
      <c r="G45" s="306"/>
      <c r="H45" s="306"/>
      <c r="I45" s="306"/>
      <c r="J45" s="306"/>
      <c r="K45" s="306"/>
      <c r="L45" s="307"/>
      <c r="M45" s="295"/>
    </row>
    <row r="46" spans="1:13">
      <c r="A46" s="297" t="s">
        <v>311</v>
      </c>
      <c r="B46" s="298" t="str">
        <f>'【補助シート】契約設備内訳表（負荷）'!D40</f>
        <v/>
      </c>
      <c r="C46" s="299">
        <f>'【補助シート】契約設備内訳表（負荷）'!V40</f>
        <v>0</v>
      </c>
      <c r="D46" s="299"/>
      <c r="E46" s="299">
        <f>'【補助シート】契約設備内訳表（負荷）'!X40</f>
        <v>0</v>
      </c>
      <c r="F46" s="299"/>
      <c r="G46" s="299"/>
      <c r="H46" s="299"/>
      <c r="I46" s="299"/>
      <c r="J46" s="299"/>
      <c r="K46" s="299"/>
      <c r="L46" s="300"/>
      <c r="M46" s="295"/>
    </row>
    <row r="47" spans="1:13">
      <c r="A47" s="297" t="s">
        <v>311</v>
      </c>
      <c r="B47" s="302" t="str">
        <f>'【補助シート】契約設備内訳表（負荷）'!D41</f>
        <v/>
      </c>
      <c r="C47" s="303">
        <f>'【補助シート】契約設備内訳表（負荷）'!V41</f>
        <v>0</v>
      </c>
      <c r="D47" s="303"/>
      <c r="E47" s="303">
        <f>'【補助シート】契約設備内訳表（負荷）'!X41</f>
        <v>0</v>
      </c>
      <c r="F47" s="303"/>
      <c r="G47" s="303"/>
      <c r="H47" s="303"/>
      <c r="I47" s="303"/>
      <c r="J47" s="303"/>
      <c r="K47" s="303"/>
      <c r="L47" s="304"/>
      <c r="M47" s="295"/>
    </row>
    <row r="48" spans="1:13">
      <c r="A48" s="297" t="s">
        <v>311</v>
      </c>
      <c r="B48" s="302" t="str">
        <f>'【補助シート】契約設備内訳表（負荷）'!D42</f>
        <v/>
      </c>
      <c r="C48" s="303">
        <f>'【補助シート】契約設備内訳表（負荷）'!V42</f>
        <v>0</v>
      </c>
      <c r="D48" s="303"/>
      <c r="E48" s="303">
        <f>'【補助シート】契約設備内訳表（負荷）'!X42</f>
        <v>0</v>
      </c>
      <c r="F48" s="303"/>
      <c r="G48" s="303"/>
      <c r="H48" s="303"/>
      <c r="I48" s="303"/>
      <c r="J48" s="303"/>
      <c r="K48" s="303"/>
      <c r="L48" s="304"/>
      <c r="M48" s="295"/>
    </row>
    <row r="49" spans="1:13">
      <c r="A49" s="297" t="s">
        <v>311</v>
      </c>
      <c r="B49" s="302" t="str">
        <f>'【補助シート】契約設備内訳表（負荷）'!D43</f>
        <v/>
      </c>
      <c r="C49" s="303">
        <f>'【補助シート】契約設備内訳表（負荷）'!V43</f>
        <v>0</v>
      </c>
      <c r="D49" s="303"/>
      <c r="E49" s="303">
        <f>'【補助シート】契約設備内訳表（負荷）'!X43</f>
        <v>0</v>
      </c>
      <c r="F49" s="303"/>
      <c r="G49" s="303"/>
      <c r="H49" s="303"/>
      <c r="I49" s="303"/>
      <c r="J49" s="303"/>
      <c r="K49" s="303"/>
      <c r="L49" s="304"/>
      <c r="M49" s="295"/>
    </row>
    <row r="50" spans="1:13">
      <c r="A50" s="297" t="s">
        <v>311</v>
      </c>
      <c r="B50" s="302" t="str">
        <f>'【補助シート】契約設備内訳表（負荷）'!D44</f>
        <v/>
      </c>
      <c r="C50" s="303">
        <f>'【補助シート】契約設備内訳表（負荷）'!V44</f>
        <v>0</v>
      </c>
      <c r="D50" s="303"/>
      <c r="E50" s="303">
        <f>'【補助シート】契約設備内訳表（負荷）'!X44</f>
        <v>0</v>
      </c>
      <c r="F50" s="303"/>
      <c r="G50" s="303"/>
      <c r="H50" s="303"/>
      <c r="I50" s="303"/>
      <c r="J50" s="303"/>
      <c r="K50" s="303"/>
      <c r="L50" s="304"/>
      <c r="M50" s="295"/>
    </row>
    <row r="51" spans="1:13">
      <c r="A51" s="297" t="s">
        <v>311</v>
      </c>
      <c r="B51" s="302" t="str">
        <f>'【補助シート】契約設備内訳表（負荷）'!D45</f>
        <v/>
      </c>
      <c r="C51" s="303">
        <f>'【補助シート】契約設備内訳表（負荷）'!V45</f>
        <v>0</v>
      </c>
      <c r="D51" s="303"/>
      <c r="E51" s="303">
        <f>'【補助シート】契約設備内訳表（負荷）'!X45</f>
        <v>0</v>
      </c>
      <c r="F51" s="303"/>
      <c r="G51" s="303"/>
      <c r="H51" s="303"/>
      <c r="I51" s="303"/>
      <c r="J51" s="303"/>
      <c r="K51" s="303"/>
      <c r="L51" s="304"/>
      <c r="M51" s="295"/>
    </row>
    <row r="52" spans="1:13">
      <c r="A52" s="297" t="s">
        <v>311</v>
      </c>
      <c r="B52" s="302" t="str">
        <f>'【補助シート】契約設備内訳表（負荷）'!D46</f>
        <v/>
      </c>
      <c r="C52" s="303">
        <f>'【補助シート】契約設備内訳表（負荷）'!V46</f>
        <v>0</v>
      </c>
      <c r="D52" s="303"/>
      <c r="E52" s="303">
        <f>'【補助シート】契約設備内訳表（負荷）'!X46</f>
        <v>0</v>
      </c>
      <c r="F52" s="303"/>
      <c r="G52" s="303"/>
      <c r="H52" s="303"/>
      <c r="I52" s="303"/>
      <c r="J52" s="303"/>
      <c r="K52" s="303"/>
      <c r="L52" s="304"/>
      <c r="M52" s="295"/>
    </row>
    <row r="53" spans="1:13">
      <c r="A53" s="297" t="s">
        <v>311</v>
      </c>
      <c r="B53" s="302" t="str">
        <f>'【補助シート】契約設備内訳表（負荷）'!D47</f>
        <v/>
      </c>
      <c r="C53" s="303">
        <f>'【補助シート】契約設備内訳表（負荷）'!V47</f>
        <v>0</v>
      </c>
      <c r="D53" s="303"/>
      <c r="E53" s="303">
        <f>'【補助シート】契約設備内訳表（負荷）'!X47</f>
        <v>0</v>
      </c>
      <c r="F53" s="303"/>
      <c r="G53" s="303"/>
      <c r="H53" s="303"/>
      <c r="I53" s="303"/>
      <c r="J53" s="303"/>
      <c r="K53" s="303"/>
      <c r="L53" s="304"/>
      <c r="M53" s="295"/>
    </row>
    <row r="54" spans="1:13">
      <c r="A54" s="297" t="s">
        <v>311</v>
      </c>
      <c r="B54" s="302" t="str">
        <f>'【補助シート】契約設備内訳表（負荷）'!D48</f>
        <v/>
      </c>
      <c r="C54" s="303">
        <f>'【補助シート】契約設備内訳表（負荷）'!V48</f>
        <v>0</v>
      </c>
      <c r="D54" s="303"/>
      <c r="E54" s="303">
        <f>'【補助シート】契約設備内訳表（負荷）'!X48</f>
        <v>0</v>
      </c>
      <c r="F54" s="303"/>
      <c r="G54" s="303"/>
      <c r="H54" s="303"/>
      <c r="I54" s="303"/>
      <c r="J54" s="303"/>
      <c r="K54" s="303"/>
      <c r="L54" s="304"/>
      <c r="M54" s="295"/>
    </row>
    <row r="55" spans="1:13">
      <c r="A55" s="297" t="s">
        <v>311</v>
      </c>
      <c r="B55" s="302" t="str">
        <f>'【補助シート】契約設備内訳表（負荷）'!D49</f>
        <v/>
      </c>
      <c r="C55" s="303">
        <f>'【補助シート】契約設備内訳表（負荷）'!V49</f>
        <v>0</v>
      </c>
      <c r="D55" s="303"/>
      <c r="E55" s="303">
        <f>'【補助シート】契約設備内訳表（負荷）'!X49</f>
        <v>0</v>
      </c>
      <c r="F55" s="303"/>
      <c r="G55" s="303"/>
      <c r="H55" s="303"/>
      <c r="I55" s="303"/>
      <c r="J55" s="303"/>
      <c r="K55" s="303"/>
      <c r="L55" s="304"/>
      <c r="M55" s="295"/>
    </row>
    <row r="56" spans="1:13">
      <c r="A56" s="297" t="s">
        <v>311</v>
      </c>
      <c r="B56" s="302" t="str">
        <f>'【補助シート】契約設備内訳表（負荷）'!D50</f>
        <v/>
      </c>
      <c r="C56" s="303">
        <f>'【補助シート】契約設備内訳表（負荷）'!V50</f>
        <v>0</v>
      </c>
      <c r="D56" s="303"/>
      <c r="E56" s="303">
        <f>'【補助シート】契約設備内訳表（負荷）'!X50</f>
        <v>0</v>
      </c>
      <c r="F56" s="303"/>
      <c r="G56" s="303"/>
      <c r="H56" s="303"/>
      <c r="I56" s="303"/>
      <c r="J56" s="303"/>
      <c r="K56" s="303"/>
      <c r="L56" s="304"/>
      <c r="M56" s="295"/>
    </row>
    <row r="57" spans="1:13">
      <c r="A57" s="297" t="s">
        <v>311</v>
      </c>
      <c r="B57" s="302" t="str">
        <f>'【補助シート】契約設備内訳表（負荷）'!D51</f>
        <v/>
      </c>
      <c r="C57" s="303">
        <f>'【補助シート】契約設備内訳表（負荷）'!V51</f>
        <v>0</v>
      </c>
      <c r="D57" s="303"/>
      <c r="E57" s="303">
        <f>'【補助シート】契約設備内訳表（負荷）'!X51</f>
        <v>0</v>
      </c>
      <c r="F57" s="303"/>
      <c r="G57" s="303"/>
      <c r="H57" s="303"/>
      <c r="I57" s="303"/>
      <c r="J57" s="303"/>
      <c r="K57" s="303"/>
      <c r="L57" s="304"/>
      <c r="M57" s="295"/>
    </row>
    <row r="58" spans="1:13">
      <c r="A58" s="297" t="s">
        <v>311</v>
      </c>
      <c r="B58" s="302" t="str">
        <f>'【補助シート】契約設備内訳表（負荷）'!D52</f>
        <v/>
      </c>
      <c r="C58" s="303">
        <f>'【補助シート】契約設備内訳表（負荷）'!V52</f>
        <v>0</v>
      </c>
      <c r="D58" s="303"/>
      <c r="E58" s="303">
        <f>'【補助シート】契約設備内訳表（負荷）'!X52</f>
        <v>0</v>
      </c>
      <c r="F58" s="303"/>
      <c r="G58" s="303"/>
      <c r="H58" s="303"/>
      <c r="I58" s="303"/>
      <c r="J58" s="303"/>
      <c r="K58" s="303"/>
      <c r="L58" s="304"/>
      <c r="M58" s="295"/>
    </row>
    <row r="59" spans="1:13">
      <c r="A59" s="297" t="s">
        <v>311</v>
      </c>
      <c r="B59" s="302" t="str">
        <f>'【補助シート】契約設備内訳表（負荷）'!D53</f>
        <v/>
      </c>
      <c r="C59" s="303">
        <f>'【補助シート】契約設備内訳表（負荷）'!V53</f>
        <v>0</v>
      </c>
      <c r="D59" s="303"/>
      <c r="E59" s="303">
        <f>'【補助シート】契約設備内訳表（負荷）'!X53</f>
        <v>0</v>
      </c>
      <c r="F59" s="303"/>
      <c r="G59" s="303"/>
      <c r="H59" s="303"/>
      <c r="I59" s="303"/>
      <c r="J59" s="303"/>
      <c r="K59" s="303"/>
      <c r="L59" s="304"/>
      <c r="M59" s="295"/>
    </row>
    <row r="60" spans="1:13">
      <c r="A60" s="297" t="s">
        <v>311</v>
      </c>
      <c r="B60" s="305" t="str">
        <f>'【補助シート】契約設備内訳表（負荷）'!D54</f>
        <v/>
      </c>
      <c r="C60" s="306">
        <f>'【補助シート】契約設備内訳表（負荷）'!V54</f>
        <v>0</v>
      </c>
      <c r="D60" s="306"/>
      <c r="E60" s="306">
        <f>'【補助シート】契約設備内訳表（負荷）'!X54</f>
        <v>0</v>
      </c>
      <c r="F60" s="306"/>
      <c r="G60" s="306"/>
      <c r="H60" s="306"/>
      <c r="I60" s="306"/>
      <c r="J60" s="306"/>
      <c r="K60" s="306"/>
      <c r="L60" s="307"/>
      <c r="M60" s="295"/>
    </row>
    <row r="61" spans="1:13">
      <c r="A61" s="297" t="s">
        <v>312</v>
      </c>
      <c r="B61" s="298" t="str">
        <f>'【補助シート】契約設備内訳表（負荷）'!D55</f>
        <v/>
      </c>
      <c r="C61" s="299">
        <f>'【補助シート】契約設備内訳表（負荷）'!V55</f>
        <v>0</v>
      </c>
      <c r="D61" s="299"/>
      <c r="E61" s="299">
        <f>'【補助シート】契約設備内訳表（負荷）'!X55</f>
        <v>0</v>
      </c>
      <c r="F61" s="299"/>
      <c r="G61" s="299"/>
      <c r="H61" s="299"/>
      <c r="I61" s="299"/>
      <c r="J61" s="299"/>
      <c r="K61" s="299"/>
      <c r="L61" s="300"/>
      <c r="M61" s="295"/>
    </row>
    <row r="62" spans="1:13">
      <c r="A62" s="297" t="s">
        <v>312</v>
      </c>
      <c r="B62" s="302" t="str">
        <f>'【補助シート】契約設備内訳表（負荷）'!D56</f>
        <v/>
      </c>
      <c r="C62" s="303">
        <f>'【補助シート】契約設備内訳表（負荷）'!V56</f>
        <v>0</v>
      </c>
      <c r="D62" s="303"/>
      <c r="E62" s="303">
        <f>'【補助シート】契約設備内訳表（負荷）'!X56</f>
        <v>0</v>
      </c>
      <c r="F62" s="303"/>
      <c r="G62" s="303"/>
      <c r="H62" s="303"/>
      <c r="I62" s="303"/>
      <c r="J62" s="303"/>
      <c r="K62" s="303"/>
      <c r="L62" s="304"/>
      <c r="M62" s="295"/>
    </row>
    <row r="63" spans="1:13">
      <c r="A63" s="297" t="s">
        <v>312</v>
      </c>
      <c r="B63" s="302" t="str">
        <f>'【補助シート】契約設備内訳表（負荷）'!D57</f>
        <v/>
      </c>
      <c r="C63" s="303">
        <f>'【補助シート】契約設備内訳表（負荷）'!V57</f>
        <v>0</v>
      </c>
      <c r="D63" s="303"/>
      <c r="E63" s="303">
        <f>'【補助シート】契約設備内訳表（負荷）'!X57</f>
        <v>0</v>
      </c>
      <c r="F63" s="303"/>
      <c r="G63" s="303"/>
      <c r="H63" s="303"/>
      <c r="I63" s="303"/>
      <c r="J63" s="303"/>
      <c r="K63" s="303"/>
      <c r="L63" s="304"/>
      <c r="M63" s="295"/>
    </row>
    <row r="64" spans="1:13">
      <c r="A64" s="297" t="s">
        <v>312</v>
      </c>
      <c r="B64" s="302" t="str">
        <f>'【補助シート】契約設備内訳表（負荷）'!D58</f>
        <v/>
      </c>
      <c r="C64" s="303">
        <f>'【補助シート】契約設備内訳表（負荷）'!V58</f>
        <v>0</v>
      </c>
      <c r="D64" s="303"/>
      <c r="E64" s="303">
        <f>'【補助シート】契約設備内訳表（負荷）'!X58</f>
        <v>0</v>
      </c>
      <c r="F64" s="303"/>
      <c r="G64" s="303"/>
      <c r="H64" s="303"/>
      <c r="I64" s="303"/>
      <c r="J64" s="303"/>
      <c r="K64" s="303"/>
      <c r="L64" s="304"/>
      <c r="M64" s="295"/>
    </row>
    <row r="65" spans="1:13">
      <c r="A65" s="297" t="s">
        <v>312</v>
      </c>
      <c r="B65" s="302" t="str">
        <f>'【補助シート】契約設備内訳表（負荷）'!D59</f>
        <v/>
      </c>
      <c r="C65" s="303">
        <f>'【補助シート】契約設備内訳表（負荷）'!V59</f>
        <v>0</v>
      </c>
      <c r="D65" s="303"/>
      <c r="E65" s="303">
        <f>'【補助シート】契約設備内訳表（負荷）'!X59</f>
        <v>0</v>
      </c>
      <c r="F65" s="303"/>
      <c r="G65" s="303"/>
      <c r="H65" s="303"/>
      <c r="I65" s="303"/>
      <c r="J65" s="303"/>
      <c r="K65" s="303"/>
      <c r="L65" s="304"/>
      <c r="M65" s="295"/>
    </row>
    <row r="66" spans="1:13">
      <c r="A66" s="297" t="s">
        <v>312</v>
      </c>
      <c r="B66" s="302" t="str">
        <f>'【補助シート】契約設備内訳表（負荷）'!D60</f>
        <v/>
      </c>
      <c r="C66" s="303">
        <f>'【補助シート】契約設備内訳表（負荷）'!V60</f>
        <v>0</v>
      </c>
      <c r="D66" s="303"/>
      <c r="E66" s="303">
        <f>'【補助シート】契約設備内訳表（負荷）'!X60</f>
        <v>0</v>
      </c>
      <c r="F66" s="303"/>
      <c r="G66" s="303"/>
      <c r="H66" s="303"/>
      <c r="I66" s="303"/>
      <c r="J66" s="303"/>
      <c r="K66" s="303"/>
      <c r="L66" s="304"/>
      <c r="M66" s="295"/>
    </row>
    <row r="67" spans="1:13">
      <c r="A67" s="297" t="s">
        <v>312</v>
      </c>
      <c r="B67" s="302" t="str">
        <f>'【補助シート】契約設備内訳表（負荷）'!D61</f>
        <v/>
      </c>
      <c r="C67" s="303">
        <f>'【補助シート】契約設備内訳表（負荷）'!V61</f>
        <v>0</v>
      </c>
      <c r="D67" s="303"/>
      <c r="E67" s="303">
        <f>'【補助シート】契約設備内訳表（負荷）'!X61</f>
        <v>0</v>
      </c>
      <c r="F67" s="303"/>
      <c r="G67" s="303"/>
      <c r="H67" s="303"/>
      <c r="I67" s="303"/>
      <c r="J67" s="303"/>
      <c r="K67" s="303"/>
      <c r="L67" s="304"/>
      <c r="M67" s="295"/>
    </row>
    <row r="68" spans="1:13">
      <c r="A68" s="297" t="s">
        <v>312</v>
      </c>
      <c r="B68" s="302" t="str">
        <f>'【補助シート】契約設備内訳表（負荷）'!D62</f>
        <v/>
      </c>
      <c r="C68" s="303">
        <f>'【補助シート】契約設備内訳表（負荷）'!V62</f>
        <v>0</v>
      </c>
      <c r="D68" s="303"/>
      <c r="E68" s="303">
        <f>'【補助シート】契約設備内訳表（負荷）'!X62</f>
        <v>0</v>
      </c>
      <c r="F68" s="303"/>
      <c r="G68" s="303"/>
      <c r="H68" s="303"/>
      <c r="I68" s="303"/>
      <c r="J68" s="303"/>
      <c r="K68" s="303"/>
      <c r="L68" s="304"/>
      <c r="M68" s="295"/>
    </row>
    <row r="69" spans="1:13">
      <c r="A69" s="297" t="s">
        <v>312</v>
      </c>
      <c r="B69" s="302" t="str">
        <f>'【補助シート】契約設備内訳表（負荷）'!D63</f>
        <v/>
      </c>
      <c r="C69" s="303">
        <f>'【補助シート】契約設備内訳表（負荷）'!V63</f>
        <v>0</v>
      </c>
      <c r="D69" s="303"/>
      <c r="E69" s="303">
        <f>'【補助シート】契約設備内訳表（負荷）'!X63</f>
        <v>0</v>
      </c>
      <c r="F69" s="303"/>
      <c r="G69" s="303"/>
      <c r="H69" s="303"/>
      <c r="I69" s="303"/>
      <c r="J69" s="303"/>
      <c r="K69" s="303"/>
      <c r="L69" s="304"/>
      <c r="M69" s="295"/>
    </row>
    <row r="70" spans="1:13">
      <c r="A70" s="297" t="s">
        <v>312</v>
      </c>
      <c r="B70" s="302" t="str">
        <f>'【補助シート】契約設備内訳表（負荷）'!D64</f>
        <v/>
      </c>
      <c r="C70" s="303">
        <f>'【補助シート】契約設備内訳表（負荷）'!V64</f>
        <v>0</v>
      </c>
      <c r="D70" s="303"/>
      <c r="E70" s="303">
        <f>'【補助シート】契約設備内訳表（負荷）'!X64</f>
        <v>0</v>
      </c>
      <c r="F70" s="303"/>
      <c r="G70" s="303"/>
      <c r="H70" s="303"/>
      <c r="I70" s="303"/>
      <c r="J70" s="303"/>
      <c r="K70" s="303"/>
      <c r="L70" s="304"/>
      <c r="M70" s="295"/>
    </row>
    <row r="71" spans="1:13">
      <c r="A71" s="297" t="s">
        <v>312</v>
      </c>
      <c r="B71" s="302" t="str">
        <f>'【補助シート】契約設備内訳表（負荷）'!D65</f>
        <v/>
      </c>
      <c r="C71" s="303">
        <f>'【補助シート】契約設備内訳表（負荷）'!V65</f>
        <v>0</v>
      </c>
      <c r="D71" s="303"/>
      <c r="E71" s="303">
        <f>'【補助シート】契約設備内訳表（負荷）'!X65</f>
        <v>0</v>
      </c>
      <c r="F71" s="303"/>
      <c r="G71" s="303"/>
      <c r="H71" s="303"/>
      <c r="I71" s="303"/>
      <c r="J71" s="303"/>
      <c r="K71" s="303"/>
      <c r="L71" s="304"/>
      <c r="M71" s="295"/>
    </row>
    <row r="72" spans="1:13">
      <c r="A72" s="297" t="s">
        <v>312</v>
      </c>
      <c r="B72" s="302" t="str">
        <f>'【補助シート】契約設備内訳表（負荷）'!D66</f>
        <v/>
      </c>
      <c r="C72" s="303">
        <f>'【補助シート】契約設備内訳表（負荷）'!V66</f>
        <v>0</v>
      </c>
      <c r="D72" s="303"/>
      <c r="E72" s="303">
        <f>'【補助シート】契約設備内訳表（負荷）'!X66</f>
        <v>0</v>
      </c>
      <c r="F72" s="303"/>
      <c r="G72" s="303"/>
      <c r="H72" s="303"/>
      <c r="I72" s="303"/>
      <c r="J72" s="303"/>
      <c r="K72" s="303"/>
      <c r="L72" s="304"/>
      <c r="M72" s="295"/>
    </row>
    <row r="73" spans="1:13">
      <c r="A73" s="297" t="s">
        <v>312</v>
      </c>
      <c r="B73" s="302" t="str">
        <f>'【補助シート】契約設備内訳表（負荷）'!D67</f>
        <v/>
      </c>
      <c r="C73" s="303">
        <f>'【補助シート】契約設備内訳表（負荷）'!V67</f>
        <v>0</v>
      </c>
      <c r="D73" s="303"/>
      <c r="E73" s="303">
        <f>'【補助シート】契約設備内訳表（負荷）'!X67</f>
        <v>0</v>
      </c>
      <c r="F73" s="303"/>
      <c r="G73" s="303"/>
      <c r="H73" s="303"/>
      <c r="I73" s="303"/>
      <c r="J73" s="303"/>
      <c r="K73" s="303"/>
      <c r="L73" s="304"/>
      <c r="M73" s="295"/>
    </row>
    <row r="74" spans="1:13">
      <c r="A74" s="297" t="s">
        <v>312</v>
      </c>
      <c r="B74" s="302" t="str">
        <f>'【補助シート】契約設備内訳表（負荷）'!D68</f>
        <v/>
      </c>
      <c r="C74" s="303">
        <f>'【補助シート】契約設備内訳表（負荷）'!V68</f>
        <v>0</v>
      </c>
      <c r="D74" s="303"/>
      <c r="E74" s="303">
        <f>'【補助シート】契約設備内訳表（負荷）'!X68</f>
        <v>0</v>
      </c>
      <c r="F74" s="303"/>
      <c r="G74" s="303"/>
      <c r="H74" s="303"/>
      <c r="I74" s="303"/>
      <c r="J74" s="303"/>
      <c r="K74" s="303"/>
      <c r="L74" s="304"/>
      <c r="M74" s="295"/>
    </row>
    <row r="75" spans="1:13">
      <c r="A75" s="297" t="s">
        <v>312</v>
      </c>
      <c r="B75" s="305" t="str">
        <f>'【補助シート】契約設備内訳表（負荷）'!D69</f>
        <v/>
      </c>
      <c r="C75" s="306">
        <f>'【補助シート】契約設備内訳表（負荷）'!V69</f>
        <v>0</v>
      </c>
      <c r="D75" s="306"/>
      <c r="E75" s="306">
        <f>'【補助シート】契約設備内訳表（負荷）'!X69</f>
        <v>0</v>
      </c>
      <c r="F75" s="306"/>
      <c r="G75" s="306"/>
      <c r="H75" s="306"/>
      <c r="I75" s="306"/>
      <c r="J75" s="306"/>
      <c r="K75" s="306"/>
      <c r="L75" s="307"/>
      <c r="M75" s="295"/>
    </row>
    <row r="76" spans="1:13">
      <c r="A76" s="297" t="s">
        <v>313</v>
      </c>
      <c r="B76" s="298" t="str">
        <f>'【補助シート】契約設備内訳表（負荷）'!D70</f>
        <v/>
      </c>
      <c r="C76" s="299">
        <f>'【補助シート】契約設備内訳表（負荷）'!V70</f>
        <v>0</v>
      </c>
      <c r="D76" s="299"/>
      <c r="E76" s="299">
        <f>'【補助シート】契約設備内訳表（負荷）'!X70</f>
        <v>0</v>
      </c>
      <c r="F76" s="299"/>
      <c r="G76" s="299"/>
      <c r="H76" s="299"/>
      <c r="I76" s="299"/>
      <c r="J76" s="299"/>
      <c r="K76" s="299"/>
      <c r="L76" s="300"/>
      <c r="M76" s="295"/>
    </row>
    <row r="77" spans="1:13">
      <c r="A77" s="297" t="s">
        <v>313</v>
      </c>
      <c r="B77" s="302" t="str">
        <f>'【補助シート】契約設備内訳表（負荷）'!D71</f>
        <v/>
      </c>
      <c r="C77" s="303">
        <f>'【補助シート】契約設備内訳表（負荷）'!V71</f>
        <v>0</v>
      </c>
      <c r="D77" s="303"/>
      <c r="E77" s="303">
        <f>'【補助シート】契約設備内訳表（負荷）'!X71</f>
        <v>0</v>
      </c>
      <c r="F77" s="303"/>
      <c r="G77" s="303"/>
      <c r="H77" s="303"/>
      <c r="I77" s="303"/>
      <c r="J77" s="303"/>
      <c r="K77" s="303"/>
      <c r="L77" s="304"/>
      <c r="M77" s="295"/>
    </row>
    <row r="78" spans="1:13">
      <c r="A78" s="297" t="s">
        <v>313</v>
      </c>
      <c r="B78" s="302" t="str">
        <f>'【補助シート】契約設備内訳表（負荷）'!D72</f>
        <v/>
      </c>
      <c r="C78" s="303">
        <f>'【補助シート】契約設備内訳表（負荷）'!V72</f>
        <v>0</v>
      </c>
      <c r="D78" s="303"/>
      <c r="E78" s="303">
        <f>'【補助シート】契約設備内訳表（負荷）'!X72</f>
        <v>0</v>
      </c>
      <c r="F78" s="303"/>
      <c r="G78" s="303"/>
      <c r="H78" s="303"/>
      <c r="I78" s="303"/>
      <c r="J78" s="303"/>
      <c r="K78" s="303"/>
      <c r="L78" s="304"/>
      <c r="M78" s="295"/>
    </row>
    <row r="79" spans="1:13">
      <c r="A79" s="297" t="s">
        <v>313</v>
      </c>
      <c r="B79" s="302" t="str">
        <f>'【補助シート】契約設備内訳表（負荷）'!D73</f>
        <v/>
      </c>
      <c r="C79" s="303">
        <f>'【補助シート】契約設備内訳表（負荷）'!V73</f>
        <v>0</v>
      </c>
      <c r="D79" s="303"/>
      <c r="E79" s="303">
        <f>'【補助シート】契約設備内訳表（負荷）'!X73</f>
        <v>0</v>
      </c>
      <c r="F79" s="303"/>
      <c r="G79" s="303"/>
      <c r="H79" s="303"/>
      <c r="I79" s="303"/>
      <c r="J79" s="303"/>
      <c r="K79" s="303"/>
      <c r="L79" s="304"/>
      <c r="M79" s="295"/>
    </row>
    <row r="80" spans="1:13">
      <c r="A80" s="297" t="s">
        <v>313</v>
      </c>
      <c r="B80" s="302" t="str">
        <f>'【補助シート】契約設備内訳表（負荷）'!D74</f>
        <v/>
      </c>
      <c r="C80" s="303">
        <f>'【補助シート】契約設備内訳表（負荷）'!V74</f>
        <v>0</v>
      </c>
      <c r="D80" s="303"/>
      <c r="E80" s="303">
        <f>'【補助シート】契約設備内訳表（負荷）'!X74</f>
        <v>0</v>
      </c>
      <c r="F80" s="303"/>
      <c r="G80" s="303"/>
      <c r="H80" s="303"/>
      <c r="I80" s="303"/>
      <c r="J80" s="303"/>
      <c r="K80" s="303"/>
      <c r="L80" s="304"/>
      <c r="M80" s="295"/>
    </row>
    <row r="81" spans="1:13">
      <c r="A81" s="297" t="s">
        <v>313</v>
      </c>
      <c r="B81" s="302" t="str">
        <f>'【補助シート】契約設備内訳表（負荷）'!D75</f>
        <v/>
      </c>
      <c r="C81" s="303">
        <f>'【補助シート】契約設備内訳表（負荷）'!V75</f>
        <v>0</v>
      </c>
      <c r="D81" s="303"/>
      <c r="E81" s="303">
        <f>'【補助シート】契約設備内訳表（負荷）'!X75</f>
        <v>0</v>
      </c>
      <c r="F81" s="303"/>
      <c r="G81" s="303"/>
      <c r="H81" s="303"/>
      <c r="I81" s="303"/>
      <c r="J81" s="303"/>
      <c r="K81" s="303"/>
      <c r="L81" s="304"/>
      <c r="M81" s="295"/>
    </row>
    <row r="82" spans="1:13">
      <c r="A82" s="297" t="s">
        <v>313</v>
      </c>
      <c r="B82" s="302" t="str">
        <f>'【補助シート】契約設備内訳表（負荷）'!D76</f>
        <v/>
      </c>
      <c r="C82" s="303">
        <f>'【補助シート】契約設備内訳表（負荷）'!V76</f>
        <v>0</v>
      </c>
      <c r="D82" s="303"/>
      <c r="E82" s="303">
        <f>'【補助シート】契約設備内訳表（負荷）'!X76</f>
        <v>0</v>
      </c>
      <c r="F82" s="303"/>
      <c r="G82" s="303"/>
      <c r="H82" s="303"/>
      <c r="I82" s="303"/>
      <c r="J82" s="303"/>
      <c r="K82" s="303"/>
      <c r="L82" s="304"/>
      <c r="M82" s="295"/>
    </row>
    <row r="83" spans="1:13">
      <c r="A83" s="297" t="s">
        <v>313</v>
      </c>
      <c r="B83" s="302" t="str">
        <f>'【補助シート】契約設備内訳表（負荷）'!D77</f>
        <v/>
      </c>
      <c r="C83" s="303">
        <f>'【補助シート】契約設備内訳表（負荷）'!V77</f>
        <v>0</v>
      </c>
      <c r="D83" s="303"/>
      <c r="E83" s="303">
        <f>'【補助シート】契約設備内訳表（負荷）'!X77</f>
        <v>0</v>
      </c>
      <c r="F83" s="303"/>
      <c r="G83" s="303"/>
      <c r="H83" s="303"/>
      <c r="I83" s="303"/>
      <c r="J83" s="303"/>
      <c r="K83" s="303"/>
      <c r="L83" s="304"/>
      <c r="M83" s="295"/>
    </row>
    <row r="84" spans="1:13">
      <c r="A84" s="297" t="s">
        <v>313</v>
      </c>
      <c r="B84" s="302" t="str">
        <f>'【補助シート】契約設備内訳表（負荷）'!D78</f>
        <v/>
      </c>
      <c r="C84" s="303">
        <f>'【補助シート】契約設備内訳表（負荷）'!V78</f>
        <v>0</v>
      </c>
      <c r="D84" s="303"/>
      <c r="E84" s="303">
        <f>'【補助シート】契約設備内訳表（負荷）'!X78</f>
        <v>0</v>
      </c>
      <c r="F84" s="303"/>
      <c r="G84" s="303"/>
      <c r="H84" s="303"/>
      <c r="I84" s="303"/>
      <c r="J84" s="303"/>
      <c r="K84" s="303"/>
      <c r="L84" s="304"/>
      <c r="M84" s="295"/>
    </row>
    <row r="85" spans="1:13">
      <c r="A85" s="297" t="s">
        <v>313</v>
      </c>
      <c r="B85" s="302" t="str">
        <f>'【補助シート】契約設備内訳表（負荷）'!D79</f>
        <v/>
      </c>
      <c r="C85" s="303">
        <f>'【補助シート】契約設備内訳表（負荷）'!V79</f>
        <v>0</v>
      </c>
      <c r="D85" s="303"/>
      <c r="E85" s="303">
        <f>'【補助シート】契約設備内訳表（負荷）'!X79</f>
        <v>0</v>
      </c>
      <c r="F85" s="303"/>
      <c r="G85" s="303"/>
      <c r="H85" s="303"/>
      <c r="I85" s="303"/>
      <c r="J85" s="303"/>
      <c r="K85" s="303"/>
      <c r="L85" s="304"/>
      <c r="M85" s="295"/>
    </row>
    <row r="86" spans="1:13">
      <c r="A86" s="297" t="s">
        <v>313</v>
      </c>
      <c r="B86" s="302" t="str">
        <f>'【補助シート】契約設備内訳表（負荷）'!D80</f>
        <v/>
      </c>
      <c r="C86" s="303">
        <f>'【補助シート】契約設備内訳表（負荷）'!V80</f>
        <v>0</v>
      </c>
      <c r="D86" s="303"/>
      <c r="E86" s="303">
        <f>'【補助シート】契約設備内訳表（負荷）'!X80</f>
        <v>0</v>
      </c>
      <c r="F86" s="303"/>
      <c r="G86" s="303"/>
      <c r="H86" s="303"/>
      <c r="I86" s="303"/>
      <c r="J86" s="303"/>
      <c r="K86" s="303"/>
      <c r="L86" s="304"/>
      <c r="M86" s="295"/>
    </row>
    <row r="87" spans="1:13">
      <c r="A87" s="297" t="s">
        <v>313</v>
      </c>
      <c r="B87" s="302" t="str">
        <f>'【補助シート】契約設備内訳表（負荷）'!D81</f>
        <v/>
      </c>
      <c r="C87" s="303">
        <f>'【補助シート】契約設備内訳表（負荷）'!V81</f>
        <v>0</v>
      </c>
      <c r="D87" s="303"/>
      <c r="E87" s="303">
        <f>'【補助シート】契約設備内訳表（負荷）'!X81</f>
        <v>0</v>
      </c>
      <c r="F87" s="303"/>
      <c r="G87" s="303"/>
      <c r="H87" s="303"/>
      <c r="I87" s="303"/>
      <c r="J87" s="303"/>
      <c r="K87" s="303"/>
      <c r="L87" s="304"/>
      <c r="M87" s="295"/>
    </row>
    <row r="88" spans="1:13">
      <c r="A88" s="297" t="s">
        <v>313</v>
      </c>
      <c r="B88" s="302" t="str">
        <f>'【補助シート】契約設備内訳表（負荷）'!D82</f>
        <v/>
      </c>
      <c r="C88" s="303">
        <f>'【補助シート】契約設備内訳表（負荷）'!V82</f>
        <v>0</v>
      </c>
      <c r="D88" s="303"/>
      <c r="E88" s="303">
        <f>'【補助シート】契約設備内訳表（負荷）'!X82</f>
        <v>0</v>
      </c>
      <c r="F88" s="303"/>
      <c r="G88" s="303"/>
      <c r="H88" s="303"/>
      <c r="I88" s="303"/>
      <c r="J88" s="303"/>
      <c r="K88" s="303"/>
      <c r="L88" s="304"/>
      <c r="M88" s="295"/>
    </row>
    <row r="89" spans="1:13">
      <c r="A89" s="297" t="s">
        <v>313</v>
      </c>
      <c r="B89" s="302" t="str">
        <f>'【補助シート】契約設備内訳表（負荷）'!D83</f>
        <v/>
      </c>
      <c r="C89" s="303">
        <f>'【補助シート】契約設備内訳表（負荷）'!V83</f>
        <v>0</v>
      </c>
      <c r="D89" s="303"/>
      <c r="E89" s="303">
        <f>'【補助シート】契約設備内訳表（負荷）'!X83</f>
        <v>0</v>
      </c>
      <c r="F89" s="303"/>
      <c r="G89" s="303"/>
      <c r="H89" s="303"/>
      <c r="I89" s="303"/>
      <c r="J89" s="303"/>
      <c r="K89" s="303"/>
      <c r="L89" s="304"/>
      <c r="M89" s="295"/>
    </row>
    <row r="90" spans="1:13">
      <c r="A90" s="297" t="s">
        <v>313</v>
      </c>
      <c r="B90" s="305" t="str">
        <f>'【補助シート】契約設備内訳表（負荷）'!D84</f>
        <v/>
      </c>
      <c r="C90" s="306">
        <f>'【補助シート】契約設備内訳表（負荷）'!V84</f>
        <v>0</v>
      </c>
      <c r="D90" s="306"/>
      <c r="E90" s="306">
        <f>'【補助シート】契約設備内訳表（負荷）'!X84</f>
        <v>0</v>
      </c>
      <c r="F90" s="306"/>
      <c r="G90" s="306"/>
      <c r="H90" s="306"/>
      <c r="I90" s="306"/>
      <c r="J90" s="306"/>
      <c r="K90" s="306"/>
      <c r="L90" s="307"/>
      <c r="M90" s="295"/>
    </row>
    <row r="91" spans="1:13">
      <c r="A91" s="297" t="s">
        <v>314</v>
      </c>
      <c r="B91" s="298" t="str">
        <f>'【補助シート】契約設備内訳表（負荷）'!D85</f>
        <v/>
      </c>
      <c r="C91" s="299">
        <f>'【補助シート】契約設備内訳表（負荷）'!V85</f>
        <v>0</v>
      </c>
      <c r="D91" s="299"/>
      <c r="E91" s="299">
        <f>'【補助シート】契約設備内訳表（負荷）'!X85</f>
        <v>0</v>
      </c>
      <c r="F91" s="299"/>
      <c r="G91" s="299"/>
      <c r="H91" s="299"/>
      <c r="I91" s="299"/>
      <c r="J91" s="299"/>
      <c r="K91" s="299"/>
      <c r="L91" s="300"/>
      <c r="M91" s="295"/>
    </row>
    <row r="92" spans="1:13">
      <c r="A92" s="297" t="s">
        <v>314</v>
      </c>
      <c r="B92" s="302" t="str">
        <f>'【補助シート】契約設備内訳表（負荷）'!D86</f>
        <v/>
      </c>
      <c r="C92" s="303">
        <f>'【補助シート】契約設備内訳表（負荷）'!V86</f>
        <v>0</v>
      </c>
      <c r="D92" s="303"/>
      <c r="E92" s="303">
        <f>'【補助シート】契約設備内訳表（負荷）'!X86</f>
        <v>0</v>
      </c>
      <c r="F92" s="303"/>
      <c r="G92" s="303"/>
      <c r="H92" s="303"/>
      <c r="I92" s="303"/>
      <c r="J92" s="303"/>
      <c r="K92" s="303"/>
      <c r="L92" s="304"/>
      <c r="M92" s="295"/>
    </row>
    <row r="93" spans="1:13">
      <c r="A93" s="297" t="s">
        <v>314</v>
      </c>
      <c r="B93" s="302" t="str">
        <f>'【補助シート】契約設備内訳表（負荷）'!D87</f>
        <v/>
      </c>
      <c r="C93" s="303">
        <f>'【補助シート】契約設備内訳表（負荷）'!V87</f>
        <v>0</v>
      </c>
      <c r="D93" s="303"/>
      <c r="E93" s="303">
        <f>'【補助シート】契約設備内訳表（負荷）'!X87</f>
        <v>0</v>
      </c>
      <c r="F93" s="303"/>
      <c r="G93" s="303"/>
      <c r="H93" s="303"/>
      <c r="I93" s="303"/>
      <c r="J93" s="303"/>
      <c r="K93" s="303"/>
      <c r="L93" s="304"/>
      <c r="M93" s="295"/>
    </row>
    <row r="94" spans="1:13">
      <c r="A94" s="297" t="s">
        <v>314</v>
      </c>
      <c r="B94" s="302" t="str">
        <f>'【補助シート】契約設備内訳表（負荷）'!D88</f>
        <v/>
      </c>
      <c r="C94" s="303">
        <f>'【補助シート】契約設備内訳表（負荷）'!V88</f>
        <v>0</v>
      </c>
      <c r="D94" s="303"/>
      <c r="E94" s="303">
        <f>'【補助シート】契約設備内訳表（負荷）'!X88</f>
        <v>0</v>
      </c>
      <c r="F94" s="303"/>
      <c r="G94" s="303"/>
      <c r="H94" s="303"/>
      <c r="I94" s="303"/>
      <c r="J94" s="303"/>
      <c r="K94" s="303"/>
      <c r="L94" s="304"/>
      <c r="M94" s="295"/>
    </row>
    <row r="95" spans="1:13">
      <c r="A95" s="297" t="s">
        <v>314</v>
      </c>
      <c r="B95" s="302" t="str">
        <f>'【補助シート】契約設備内訳表（負荷）'!D89</f>
        <v/>
      </c>
      <c r="C95" s="303">
        <f>'【補助シート】契約設備内訳表（負荷）'!V89</f>
        <v>0</v>
      </c>
      <c r="D95" s="303"/>
      <c r="E95" s="303">
        <f>'【補助シート】契約設備内訳表（負荷）'!X89</f>
        <v>0</v>
      </c>
      <c r="F95" s="303"/>
      <c r="G95" s="303"/>
      <c r="H95" s="303"/>
      <c r="I95" s="303"/>
      <c r="J95" s="303"/>
      <c r="K95" s="303"/>
      <c r="L95" s="304"/>
      <c r="M95" s="295"/>
    </row>
    <row r="96" spans="1:13">
      <c r="A96" s="297" t="s">
        <v>314</v>
      </c>
      <c r="B96" s="302" t="str">
        <f>'【補助シート】契約設備内訳表（負荷）'!D90</f>
        <v/>
      </c>
      <c r="C96" s="303">
        <f>'【補助シート】契約設備内訳表（負荷）'!V90</f>
        <v>0</v>
      </c>
      <c r="D96" s="303"/>
      <c r="E96" s="303">
        <f>'【補助シート】契約設備内訳表（負荷）'!X90</f>
        <v>0</v>
      </c>
      <c r="F96" s="303"/>
      <c r="G96" s="303"/>
      <c r="H96" s="303"/>
      <c r="I96" s="303"/>
      <c r="J96" s="303"/>
      <c r="K96" s="303"/>
      <c r="L96" s="304"/>
      <c r="M96" s="295"/>
    </row>
    <row r="97" spans="1:13">
      <c r="A97" s="297" t="s">
        <v>314</v>
      </c>
      <c r="B97" s="302" t="str">
        <f>'【補助シート】契約設備内訳表（負荷）'!D91</f>
        <v/>
      </c>
      <c r="C97" s="303">
        <f>'【補助シート】契約設備内訳表（負荷）'!V91</f>
        <v>0</v>
      </c>
      <c r="D97" s="303"/>
      <c r="E97" s="303">
        <f>'【補助シート】契約設備内訳表（負荷）'!X91</f>
        <v>0</v>
      </c>
      <c r="F97" s="303"/>
      <c r="G97" s="303"/>
      <c r="H97" s="303"/>
      <c r="I97" s="303"/>
      <c r="J97" s="303"/>
      <c r="K97" s="303"/>
      <c r="L97" s="304"/>
      <c r="M97" s="295"/>
    </row>
    <row r="98" spans="1:13">
      <c r="A98" s="297" t="s">
        <v>314</v>
      </c>
      <c r="B98" s="302" t="str">
        <f>'【補助シート】契約設備内訳表（負荷）'!D92</f>
        <v/>
      </c>
      <c r="C98" s="303">
        <f>'【補助シート】契約設備内訳表（負荷）'!V92</f>
        <v>0</v>
      </c>
      <c r="D98" s="303"/>
      <c r="E98" s="303">
        <f>'【補助シート】契約設備内訳表（負荷）'!X92</f>
        <v>0</v>
      </c>
      <c r="F98" s="303"/>
      <c r="G98" s="303"/>
      <c r="H98" s="303"/>
      <c r="I98" s="303"/>
      <c r="J98" s="303"/>
      <c r="K98" s="303"/>
      <c r="L98" s="304"/>
      <c r="M98" s="295"/>
    </row>
    <row r="99" spans="1:13">
      <c r="A99" s="297" t="s">
        <v>314</v>
      </c>
      <c r="B99" s="302" t="str">
        <f>'【補助シート】契約設備内訳表（負荷）'!D93</f>
        <v/>
      </c>
      <c r="C99" s="303">
        <f>'【補助シート】契約設備内訳表（負荷）'!V93</f>
        <v>0</v>
      </c>
      <c r="D99" s="303"/>
      <c r="E99" s="303">
        <f>'【補助シート】契約設備内訳表（負荷）'!X93</f>
        <v>0</v>
      </c>
      <c r="F99" s="303"/>
      <c r="G99" s="303"/>
      <c r="H99" s="303"/>
      <c r="I99" s="303"/>
      <c r="J99" s="303"/>
      <c r="K99" s="303"/>
      <c r="L99" s="304"/>
      <c r="M99" s="295"/>
    </row>
    <row r="100" spans="1:13">
      <c r="A100" s="297" t="s">
        <v>314</v>
      </c>
      <c r="B100" s="302" t="str">
        <f>'【補助シート】契約設備内訳表（負荷）'!D94</f>
        <v/>
      </c>
      <c r="C100" s="303">
        <f>'【補助シート】契約設備内訳表（負荷）'!V94</f>
        <v>0</v>
      </c>
      <c r="D100" s="303"/>
      <c r="E100" s="303">
        <f>'【補助シート】契約設備内訳表（負荷）'!X94</f>
        <v>0</v>
      </c>
      <c r="F100" s="303"/>
      <c r="G100" s="303"/>
      <c r="H100" s="303"/>
      <c r="I100" s="303"/>
      <c r="J100" s="303"/>
      <c r="K100" s="303"/>
      <c r="L100" s="304"/>
      <c r="M100" s="295"/>
    </row>
    <row r="101" spans="1:13">
      <c r="A101" s="297" t="s">
        <v>314</v>
      </c>
      <c r="B101" s="302" t="str">
        <f>'【補助シート】契約設備内訳表（負荷）'!D95</f>
        <v/>
      </c>
      <c r="C101" s="303">
        <f>'【補助シート】契約設備内訳表（負荷）'!V95</f>
        <v>0</v>
      </c>
      <c r="D101" s="303"/>
      <c r="E101" s="303">
        <f>'【補助シート】契約設備内訳表（負荷）'!X95</f>
        <v>0</v>
      </c>
      <c r="F101" s="303"/>
      <c r="G101" s="303"/>
      <c r="H101" s="303"/>
      <c r="I101" s="303"/>
      <c r="J101" s="303"/>
      <c r="K101" s="303"/>
      <c r="L101" s="304"/>
      <c r="M101" s="295"/>
    </row>
    <row r="102" spans="1:13">
      <c r="A102" s="297" t="s">
        <v>314</v>
      </c>
      <c r="B102" s="302" t="str">
        <f>'【補助シート】契約設備内訳表（負荷）'!D96</f>
        <v/>
      </c>
      <c r="C102" s="303">
        <f>'【補助シート】契約設備内訳表（負荷）'!V96</f>
        <v>0</v>
      </c>
      <c r="D102" s="303"/>
      <c r="E102" s="303">
        <f>'【補助シート】契約設備内訳表（負荷）'!X96</f>
        <v>0</v>
      </c>
      <c r="F102" s="303"/>
      <c r="G102" s="303"/>
      <c r="H102" s="303"/>
      <c r="I102" s="303"/>
      <c r="J102" s="303"/>
      <c r="K102" s="303"/>
      <c r="L102" s="304"/>
      <c r="M102" s="295"/>
    </row>
    <row r="103" spans="1:13">
      <c r="A103" s="297" t="s">
        <v>314</v>
      </c>
      <c r="B103" s="302" t="str">
        <f>'【補助シート】契約設備内訳表（負荷）'!D97</f>
        <v/>
      </c>
      <c r="C103" s="303">
        <f>'【補助シート】契約設備内訳表（負荷）'!V97</f>
        <v>0</v>
      </c>
      <c r="D103" s="303"/>
      <c r="E103" s="303">
        <f>'【補助シート】契約設備内訳表（負荷）'!X97</f>
        <v>0</v>
      </c>
      <c r="F103" s="303"/>
      <c r="G103" s="303"/>
      <c r="H103" s="303"/>
      <c r="I103" s="303"/>
      <c r="J103" s="303"/>
      <c r="K103" s="303"/>
      <c r="L103" s="304"/>
      <c r="M103" s="295"/>
    </row>
    <row r="104" spans="1:13">
      <c r="A104" s="297" t="s">
        <v>314</v>
      </c>
      <c r="B104" s="302" t="str">
        <f>'【補助シート】契約設備内訳表（負荷）'!D98</f>
        <v/>
      </c>
      <c r="C104" s="303">
        <f>'【補助シート】契約設備内訳表（負荷）'!V98</f>
        <v>0</v>
      </c>
      <c r="D104" s="303"/>
      <c r="E104" s="303">
        <f>'【補助シート】契約設備内訳表（負荷）'!X98</f>
        <v>0</v>
      </c>
      <c r="F104" s="303"/>
      <c r="G104" s="303"/>
      <c r="H104" s="303"/>
      <c r="I104" s="303"/>
      <c r="J104" s="303"/>
      <c r="K104" s="303"/>
      <c r="L104" s="304"/>
      <c r="M104" s="295"/>
    </row>
    <row r="105" spans="1:13">
      <c r="A105" s="297" t="s">
        <v>314</v>
      </c>
      <c r="B105" s="305" t="str">
        <f>'【補助シート】契約設備内訳表（負荷）'!D99</f>
        <v/>
      </c>
      <c r="C105" s="306">
        <f>'【補助シート】契約設備内訳表（負荷）'!V99</f>
        <v>0</v>
      </c>
      <c r="D105" s="306"/>
      <c r="E105" s="306">
        <f>'【補助シート】契約設備内訳表（負荷）'!X99</f>
        <v>0</v>
      </c>
      <c r="F105" s="306"/>
      <c r="G105" s="306"/>
      <c r="H105" s="306"/>
      <c r="I105" s="306"/>
      <c r="J105" s="306"/>
      <c r="K105" s="306"/>
      <c r="L105" s="307"/>
      <c r="M105" s="295"/>
    </row>
    <row r="106" spans="1:13">
      <c r="A106" s="297" t="s">
        <v>324</v>
      </c>
      <c r="B106" s="298" t="str">
        <f>'【補助シート】契約設備内訳表（負荷）'!D100</f>
        <v/>
      </c>
      <c r="C106" s="299">
        <f>'【補助シート】契約設備内訳表（負荷）'!V100</f>
        <v>0</v>
      </c>
      <c r="D106" s="299"/>
      <c r="E106" s="299">
        <f>'【補助シート】契約設備内訳表（負荷）'!X100</f>
        <v>0</v>
      </c>
      <c r="F106" s="299"/>
      <c r="G106" s="299"/>
      <c r="H106" s="299"/>
      <c r="I106" s="299"/>
      <c r="J106" s="299"/>
      <c r="K106" s="299"/>
      <c r="L106" s="300"/>
      <c r="M106" s="295"/>
    </row>
    <row r="107" spans="1:13">
      <c r="A107" s="297" t="s">
        <v>324</v>
      </c>
      <c r="B107" s="302" t="str">
        <f>'【補助シート】契約設備内訳表（負荷）'!D101</f>
        <v/>
      </c>
      <c r="C107" s="303">
        <f>'【補助シート】契約設備内訳表（負荷）'!V101</f>
        <v>0</v>
      </c>
      <c r="D107" s="303"/>
      <c r="E107" s="303">
        <f>'【補助シート】契約設備内訳表（負荷）'!X101</f>
        <v>0</v>
      </c>
      <c r="F107" s="303"/>
      <c r="G107" s="303"/>
      <c r="H107" s="303"/>
      <c r="I107" s="303"/>
      <c r="J107" s="303"/>
      <c r="K107" s="303"/>
      <c r="L107" s="304"/>
      <c r="M107" s="295"/>
    </row>
    <row r="108" spans="1:13">
      <c r="A108" s="297" t="s">
        <v>324</v>
      </c>
      <c r="B108" s="302" t="str">
        <f>'【補助シート】契約設備内訳表（負荷）'!D102</f>
        <v/>
      </c>
      <c r="C108" s="303">
        <f>'【補助シート】契約設備内訳表（負荷）'!V102</f>
        <v>0</v>
      </c>
      <c r="D108" s="303"/>
      <c r="E108" s="303">
        <f>'【補助シート】契約設備内訳表（負荷）'!X102</f>
        <v>0</v>
      </c>
      <c r="F108" s="303"/>
      <c r="G108" s="303"/>
      <c r="H108" s="303"/>
      <c r="I108" s="303"/>
      <c r="J108" s="303"/>
      <c r="K108" s="303"/>
      <c r="L108" s="304"/>
      <c r="M108" s="295"/>
    </row>
    <row r="109" spans="1:13">
      <c r="A109" s="297" t="s">
        <v>324</v>
      </c>
      <c r="B109" s="302" t="str">
        <f>'【補助シート】契約設備内訳表（負荷）'!D103</f>
        <v/>
      </c>
      <c r="C109" s="303">
        <f>'【補助シート】契約設備内訳表（負荷）'!V103</f>
        <v>0</v>
      </c>
      <c r="D109" s="303"/>
      <c r="E109" s="303">
        <f>'【補助シート】契約設備内訳表（負荷）'!X103</f>
        <v>0</v>
      </c>
      <c r="F109" s="303"/>
      <c r="G109" s="303"/>
      <c r="H109" s="303"/>
      <c r="I109" s="303"/>
      <c r="J109" s="303"/>
      <c r="K109" s="303"/>
      <c r="L109" s="304"/>
      <c r="M109" s="295"/>
    </row>
    <row r="110" spans="1:13">
      <c r="A110" s="297" t="s">
        <v>324</v>
      </c>
      <c r="B110" s="302" t="str">
        <f>'【補助シート】契約設備内訳表（負荷）'!D104</f>
        <v/>
      </c>
      <c r="C110" s="303">
        <f>'【補助シート】契約設備内訳表（負荷）'!V104</f>
        <v>0</v>
      </c>
      <c r="D110" s="303"/>
      <c r="E110" s="303">
        <f>'【補助シート】契約設備内訳表（負荷）'!X104</f>
        <v>0</v>
      </c>
      <c r="F110" s="303"/>
      <c r="G110" s="303"/>
      <c r="H110" s="303"/>
      <c r="I110" s="303"/>
      <c r="J110" s="303"/>
      <c r="K110" s="303"/>
      <c r="L110" s="304"/>
      <c r="M110" s="295"/>
    </row>
    <row r="111" spans="1:13">
      <c r="A111" s="297" t="s">
        <v>324</v>
      </c>
      <c r="B111" s="302" t="str">
        <f>'【補助シート】契約設備内訳表（負荷）'!D105</f>
        <v/>
      </c>
      <c r="C111" s="303">
        <f>'【補助シート】契約設備内訳表（負荷）'!V105</f>
        <v>0</v>
      </c>
      <c r="D111" s="303"/>
      <c r="E111" s="303">
        <f>'【補助シート】契約設備内訳表（負荷）'!X105</f>
        <v>0</v>
      </c>
      <c r="F111" s="303"/>
      <c r="G111" s="303"/>
      <c r="H111" s="303"/>
      <c r="I111" s="303"/>
      <c r="J111" s="303"/>
      <c r="K111" s="303"/>
      <c r="L111" s="304"/>
      <c r="M111" s="295"/>
    </row>
    <row r="112" spans="1:13">
      <c r="A112" s="297" t="s">
        <v>324</v>
      </c>
      <c r="B112" s="302" t="str">
        <f>'【補助シート】契約設備内訳表（負荷）'!D106</f>
        <v/>
      </c>
      <c r="C112" s="303">
        <f>'【補助シート】契約設備内訳表（負荷）'!V106</f>
        <v>0</v>
      </c>
      <c r="D112" s="303"/>
      <c r="E112" s="303">
        <f>'【補助シート】契約設備内訳表（負荷）'!X106</f>
        <v>0</v>
      </c>
      <c r="F112" s="303"/>
      <c r="G112" s="303"/>
      <c r="H112" s="303"/>
      <c r="I112" s="303"/>
      <c r="J112" s="303"/>
      <c r="K112" s="303"/>
      <c r="L112" s="304"/>
      <c r="M112" s="295"/>
    </row>
    <row r="113" spans="1:13">
      <c r="A113" s="297" t="s">
        <v>324</v>
      </c>
      <c r="B113" s="302" t="str">
        <f>'【補助シート】契約設備内訳表（負荷）'!D107</f>
        <v/>
      </c>
      <c r="C113" s="303">
        <f>'【補助シート】契約設備内訳表（負荷）'!V107</f>
        <v>0</v>
      </c>
      <c r="D113" s="303"/>
      <c r="E113" s="303">
        <f>'【補助シート】契約設備内訳表（負荷）'!X107</f>
        <v>0</v>
      </c>
      <c r="F113" s="303"/>
      <c r="G113" s="303"/>
      <c r="H113" s="303"/>
      <c r="I113" s="303"/>
      <c r="J113" s="303"/>
      <c r="K113" s="303"/>
      <c r="L113" s="304"/>
      <c r="M113" s="295"/>
    </row>
    <row r="114" spans="1:13">
      <c r="A114" s="297" t="s">
        <v>324</v>
      </c>
      <c r="B114" s="302" t="str">
        <f>'【補助シート】契約設備内訳表（負荷）'!D108</f>
        <v/>
      </c>
      <c r="C114" s="303">
        <f>'【補助シート】契約設備内訳表（負荷）'!V108</f>
        <v>0</v>
      </c>
      <c r="D114" s="303"/>
      <c r="E114" s="303">
        <f>'【補助シート】契約設備内訳表（負荷）'!X108</f>
        <v>0</v>
      </c>
      <c r="F114" s="303"/>
      <c r="G114" s="303"/>
      <c r="H114" s="303"/>
      <c r="I114" s="303"/>
      <c r="J114" s="303"/>
      <c r="K114" s="303"/>
      <c r="L114" s="304"/>
      <c r="M114" s="295"/>
    </row>
    <row r="115" spans="1:13">
      <c r="A115" s="297" t="s">
        <v>324</v>
      </c>
      <c r="B115" s="302" t="str">
        <f>'【補助シート】契約設備内訳表（負荷）'!D109</f>
        <v/>
      </c>
      <c r="C115" s="303">
        <f>'【補助シート】契約設備内訳表（負荷）'!V109</f>
        <v>0</v>
      </c>
      <c r="D115" s="303"/>
      <c r="E115" s="303">
        <f>'【補助シート】契約設備内訳表（負荷）'!X109</f>
        <v>0</v>
      </c>
      <c r="F115" s="303"/>
      <c r="G115" s="303"/>
      <c r="H115" s="303"/>
      <c r="I115" s="303"/>
      <c r="J115" s="303"/>
      <c r="K115" s="303"/>
      <c r="L115" s="304"/>
      <c r="M115" s="295"/>
    </row>
    <row r="116" spans="1:13">
      <c r="A116" s="297" t="s">
        <v>324</v>
      </c>
      <c r="B116" s="302" t="str">
        <f>'【補助シート】契約設備内訳表（負荷）'!D110</f>
        <v/>
      </c>
      <c r="C116" s="303">
        <f>'【補助シート】契約設備内訳表（負荷）'!V110</f>
        <v>0</v>
      </c>
      <c r="D116" s="303"/>
      <c r="E116" s="303">
        <f>'【補助シート】契約設備内訳表（負荷）'!X110</f>
        <v>0</v>
      </c>
      <c r="F116" s="303"/>
      <c r="G116" s="303"/>
      <c r="H116" s="303"/>
      <c r="I116" s="303"/>
      <c r="J116" s="303"/>
      <c r="K116" s="303"/>
      <c r="L116" s="304"/>
      <c r="M116" s="295"/>
    </row>
    <row r="117" spans="1:13">
      <c r="A117" s="297" t="s">
        <v>324</v>
      </c>
      <c r="B117" s="302" t="str">
        <f>'【補助シート】契約設備内訳表（負荷）'!D111</f>
        <v/>
      </c>
      <c r="C117" s="303">
        <f>'【補助シート】契約設備内訳表（負荷）'!V111</f>
        <v>0</v>
      </c>
      <c r="D117" s="303"/>
      <c r="E117" s="303">
        <f>'【補助シート】契約設備内訳表（負荷）'!X111</f>
        <v>0</v>
      </c>
      <c r="F117" s="303"/>
      <c r="G117" s="303"/>
      <c r="H117" s="303"/>
      <c r="I117" s="303"/>
      <c r="J117" s="303"/>
      <c r="K117" s="303"/>
      <c r="L117" s="304"/>
      <c r="M117" s="295"/>
    </row>
    <row r="118" spans="1:13">
      <c r="A118" s="297" t="s">
        <v>324</v>
      </c>
      <c r="B118" s="302" t="str">
        <f>'【補助シート】契約設備内訳表（負荷）'!D112</f>
        <v/>
      </c>
      <c r="C118" s="303">
        <f>'【補助シート】契約設備内訳表（負荷）'!V112</f>
        <v>0</v>
      </c>
      <c r="D118" s="303"/>
      <c r="E118" s="303">
        <f>'【補助シート】契約設備内訳表（負荷）'!X112</f>
        <v>0</v>
      </c>
      <c r="F118" s="303"/>
      <c r="G118" s="303"/>
      <c r="H118" s="303"/>
      <c r="I118" s="303"/>
      <c r="J118" s="303"/>
      <c r="K118" s="303"/>
      <c r="L118" s="304"/>
      <c r="M118" s="295"/>
    </row>
    <row r="119" spans="1:13">
      <c r="A119" s="297" t="s">
        <v>324</v>
      </c>
      <c r="B119" s="302" t="str">
        <f>'【補助シート】契約設備内訳表（負荷）'!D113</f>
        <v/>
      </c>
      <c r="C119" s="303">
        <f>'【補助シート】契約設備内訳表（負荷）'!V113</f>
        <v>0</v>
      </c>
      <c r="D119" s="303"/>
      <c r="E119" s="303">
        <f>'【補助シート】契約設備内訳表（負荷）'!X113</f>
        <v>0</v>
      </c>
      <c r="F119" s="303"/>
      <c r="G119" s="303"/>
      <c r="H119" s="303"/>
      <c r="I119" s="303"/>
      <c r="J119" s="303"/>
      <c r="K119" s="303"/>
      <c r="L119" s="304"/>
      <c r="M119" s="295"/>
    </row>
    <row r="120" spans="1:13">
      <c r="A120" s="297" t="s">
        <v>324</v>
      </c>
      <c r="B120" s="305" t="str">
        <f>'【補助シート】契約設備内訳表（負荷）'!D114</f>
        <v/>
      </c>
      <c r="C120" s="306">
        <f>'【補助シート】契約設備内訳表（負荷）'!V114</f>
        <v>0</v>
      </c>
      <c r="D120" s="306"/>
      <c r="E120" s="306">
        <f>'【補助シート】契約設備内訳表（負荷）'!X114</f>
        <v>0</v>
      </c>
      <c r="F120" s="306"/>
      <c r="G120" s="306"/>
      <c r="H120" s="306"/>
      <c r="I120" s="306"/>
      <c r="J120" s="306"/>
      <c r="K120" s="306"/>
      <c r="L120" s="307"/>
      <c r="M120" s="295"/>
    </row>
    <row r="121" spans="1:13">
      <c r="A121" s="297" t="s">
        <v>315</v>
      </c>
      <c r="B121" s="298" t="str">
        <f>'【補助シート】契約設備内訳表（負荷）'!D115</f>
        <v/>
      </c>
      <c r="C121" s="299">
        <f>'【補助シート】契約設備内訳表（負荷）'!V115</f>
        <v>0</v>
      </c>
      <c r="D121" s="299"/>
      <c r="E121" s="299">
        <f>'【補助シート】契約設備内訳表（負荷）'!X115</f>
        <v>0</v>
      </c>
      <c r="F121" s="299"/>
      <c r="G121" s="299"/>
      <c r="H121" s="299"/>
      <c r="I121" s="299"/>
      <c r="J121" s="299"/>
      <c r="K121" s="299"/>
      <c r="L121" s="300"/>
      <c r="M121" s="295"/>
    </row>
    <row r="122" spans="1:13">
      <c r="A122" s="297" t="s">
        <v>315</v>
      </c>
      <c r="B122" s="302" t="str">
        <f>'【補助シート】契約設備内訳表（負荷）'!D116</f>
        <v/>
      </c>
      <c r="C122" s="303">
        <f>'【補助シート】契約設備内訳表（負荷）'!V116</f>
        <v>0</v>
      </c>
      <c r="D122" s="303"/>
      <c r="E122" s="303">
        <f>'【補助シート】契約設備内訳表（負荷）'!X116</f>
        <v>0</v>
      </c>
      <c r="F122" s="303"/>
      <c r="G122" s="303"/>
      <c r="H122" s="303"/>
      <c r="I122" s="303"/>
      <c r="J122" s="303"/>
      <c r="K122" s="303"/>
      <c r="L122" s="304"/>
      <c r="M122" s="295"/>
    </row>
    <row r="123" spans="1:13">
      <c r="A123" s="297" t="s">
        <v>315</v>
      </c>
      <c r="B123" s="302" t="str">
        <f>'【補助シート】契約設備内訳表（負荷）'!D117</f>
        <v/>
      </c>
      <c r="C123" s="303">
        <f>'【補助シート】契約設備内訳表（負荷）'!V117</f>
        <v>0</v>
      </c>
      <c r="D123" s="303"/>
      <c r="E123" s="303">
        <f>'【補助シート】契約設備内訳表（負荷）'!X117</f>
        <v>0</v>
      </c>
      <c r="F123" s="303"/>
      <c r="G123" s="303"/>
      <c r="H123" s="303"/>
      <c r="I123" s="303"/>
      <c r="J123" s="303"/>
      <c r="K123" s="303"/>
      <c r="L123" s="304"/>
      <c r="M123" s="295"/>
    </row>
    <row r="124" spans="1:13">
      <c r="A124" s="297" t="s">
        <v>315</v>
      </c>
      <c r="B124" s="302" t="str">
        <f>'【補助シート】契約設備内訳表（負荷）'!D118</f>
        <v/>
      </c>
      <c r="C124" s="303">
        <f>'【補助シート】契約設備内訳表（負荷）'!V118</f>
        <v>0</v>
      </c>
      <c r="D124" s="303"/>
      <c r="E124" s="303">
        <f>'【補助シート】契約設備内訳表（負荷）'!X118</f>
        <v>0</v>
      </c>
      <c r="F124" s="303"/>
      <c r="G124" s="303"/>
      <c r="H124" s="303"/>
      <c r="I124" s="303"/>
      <c r="J124" s="303"/>
      <c r="K124" s="303"/>
      <c r="L124" s="304"/>
      <c r="M124" s="295"/>
    </row>
    <row r="125" spans="1:13">
      <c r="A125" s="297" t="s">
        <v>315</v>
      </c>
      <c r="B125" s="302" t="str">
        <f>'【補助シート】契約設備内訳表（負荷）'!D119</f>
        <v/>
      </c>
      <c r="C125" s="303">
        <f>'【補助シート】契約設備内訳表（負荷）'!V119</f>
        <v>0</v>
      </c>
      <c r="D125" s="303"/>
      <c r="E125" s="303">
        <f>'【補助シート】契約設備内訳表（負荷）'!X119</f>
        <v>0</v>
      </c>
      <c r="F125" s="303"/>
      <c r="G125" s="303"/>
      <c r="H125" s="303"/>
      <c r="I125" s="303"/>
      <c r="J125" s="303"/>
      <c r="K125" s="303"/>
      <c r="L125" s="304"/>
      <c r="M125" s="295"/>
    </row>
    <row r="126" spans="1:13">
      <c r="A126" s="297" t="s">
        <v>315</v>
      </c>
      <c r="B126" s="302" t="str">
        <f>'【補助シート】契約設備内訳表（負荷）'!D120</f>
        <v/>
      </c>
      <c r="C126" s="303">
        <f>'【補助シート】契約設備内訳表（負荷）'!V120</f>
        <v>0</v>
      </c>
      <c r="D126" s="303"/>
      <c r="E126" s="303">
        <f>'【補助シート】契約設備内訳表（負荷）'!X120</f>
        <v>0</v>
      </c>
      <c r="F126" s="303"/>
      <c r="G126" s="303"/>
      <c r="H126" s="303"/>
      <c r="I126" s="303"/>
      <c r="J126" s="303"/>
      <c r="K126" s="303"/>
      <c r="L126" s="304"/>
      <c r="M126" s="295"/>
    </row>
    <row r="127" spans="1:13">
      <c r="A127" s="297" t="s">
        <v>315</v>
      </c>
      <c r="B127" s="302" t="str">
        <f>'【補助シート】契約設備内訳表（負荷）'!D121</f>
        <v/>
      </c>
      <c r="C127" s="303">
        <f>'【補助シート】契約設備内訳表（負荷）'!V121</f>
        <v>0</v>
      </c>
      <c r="D127" s="303"/>
      <c r="E127" s="303">
        <f>'【補助シート】契約設備内訳表（負荷）'!X121</f>
        <v>0</v>
      </c>
      <c r="F127" s="303"/>
      <c r="G127" s="303"/>
      <c r="H127" s="303"/>
      <c r="I127" s="303"/>
      <c r="J127" s="303"/>
      <c r="K127" s="303"/>
      <c r="L127" s="304"/>
      <c r="M127" s="295"/>
    </row>
    <row r="128" spans="1:13">
      <c r="A128" s="297" t="s">
        <v>315</v>
      </c>
      <c r="B128" s="302" t="str">
        <f>'【補助シート】契約設備内訳表（負荷）'!D122</f>
        <v/>
      </c>
      <c r="C128" s="303">
        <f>'【補助シート】契約設備内訳表（負荷）'!V122</f>
        <v>0</v>
      </c>
      <c r="D128" s="303"/>
      <c r="E128" s="303">
        <f>'【補助シート】契約設備内訳表（負荷）'!X122</f>
        <v>0</v>
      </c>
      <c r="F128" s="303"/>
      <c r="G128" s="303"/>
      <c r="H128" s="303"/>
      <c r="I128" s="303"/>
      <c r="J128" s="303"/>
      <c r="K128" s="303"/>
      <c r="L128" s="304"/>
      <c r="M128" s="295"/>
    </row>
    <row r="129" spans="1:13">
      <c r="A129" s="297" t="s">
        <v>315</v>
      </c>
      <c r="B129" s="302" t="str">
        <f>'【補助シート】契約設備内訳表（負荷）'!D123</f>
        <v/>
      </c>
      <c r="C129" s="303">
        <f>'【補助シート】契約設備内訳表（負荷）'!V123</f>
        <v>0</v>
      </c>
      <c r="D129" s="303"/>
      <c r="E129" s="303">
        <f>'【補助シート】契約設備内訳表（負荷）'!X123</f>
        <v>0</v>
      </c>
      <c r="F129" s="303"/>
      <c r="G129" s="303"/>
      <c r="H129" s="303"/>
      <c r="I129" s="303"/>
      <c r="J129" s="303"/>
      <c r="K129" s="303"/>
      <c r="L129" s="304"/>
      <c r="M129" s="295"/>
    </row>
    <row r="130" spans="1:13">
      <c r="A130" s="297" t="s">
        <v>315</v>
      </c>
      <c r="B130" s="302" t="str">
        <f>'【補助シート】契約設備内訳表（負荷）'!D124</f>
        <v/>
      </c>
      <c r="C130" s="303">
        <f>'【補助シート】契約設備内訳表（負荷）'!V124</f>
        <v>0</v>
      </c>
      <c r="D130" s="303"/>
      <c r="E130" s="303">
        <f>'【補助シート】契約設備内訳表（負荷）'!X124</f>
        <v>0</v>
      </c>
      <c r="F130" s="303"/>
      <c r="G130" s="303"/>
      <c r="H130" s="303"/>
      <c r="I130" s="303"/>
      <c r="J130" s="303"/>
      <c r="K130" s="303"/>
      <c r="L130" s="304"/>
      <c r="M130" s="295"/>
    </row>
    <row r="131" spans="1:13">
      <c r="A131" s="297" t="s">
        <v>315</v>
      </c>
      <c r="B131" s="302" t="str">
        <f>'【補助シート】契約設備内訳表（負荷）'!D125</f>
        <v/>
      </c>
      <c r="C131" s="303">
        <f>'【補助シート】契約設備内訳表（負荷）'!V125</f>
        <v>0</v>
      </c>
      <c r="D131" s="303"/>
      <c r="E131" s="303">
        <f>'【補助シート】契約設備内訳表（負荷）'!X125</f>
        <v>0</v>
      </c>
      <c r="F131" s="303"/>
      <c r="G131" s="303"/>
      <c r="H131" s="303"/>
      <c r="I131" s="303"/>
      <c r="J131" s="303"/>
      <c r="K131" s="303"/>
      <c r="L131" s="304"/>
      <c r="M131" s="295"/>
    </row>
    <row r="132" spans="1:13">
      <c r="A132" s="297" t="s">
        <v>315</v>
      </c>
      <c r="B132" s="302" t="str">
        <f>'【補助シート】契約設備内訳表（負荷）'!D126</f>
        <v/>
      </c>
      <c r="C132" s="303">
        <f>'【補助シート】契約設備内訳表（負荷）'!V126</f>
        <v>0</v>
      </c>
      <c r="D132" s="303"/>
      <c r="E132" s="303">
        <f>'【補助シート】契約設備内訳表（負荷）'!X126</f>
        <v>0</v>
      </c>
      <c r="F132" s="303"/>
      <c r="G132" s="303"/>
      <c r="H132" s="303"/>
      <c r="I132" s="303"/>
      <c r="J132" s="303"/>
      <c r="K132" s="303"/>
      <c r="L132" s="304"/>
      <c r="M132" s="295"/>
    </row>
    <row r="133" spans="1:13">
      <c r="A133" s="297" t="s">
        <v>315</v>
      </c>
      <c r="B133" s="302" t="str">
        <f>'【補助シート】契約設備内訳表（負荷）'!D127</f>
        <v/>
      </c>
      <c r="C133" s="303">
        <f>'【補助シート】契約設備内訳表（負荷）'!V127</f>
        <v>0</v>
      </c>
      <c r="D133" s="303"/>
      <c r="E133" s="303">
        <f>'【補助シート】契約設備内訳表（負荷）'!X127</f>
        <v>0</v>
      </c>
      <c r="F133" s="303"/>
      <c r="G133" s="303"/>
      <c r="H133" s="303"/>
      <c r="I133" s="303"/>
      <c r="J133" s="303"/>
      <c r="K133" s="303"/>
      <c r="L133" s="304"/>
      <c r="M133" s="295"/>
    </row>
    <row r="134" spans="1:13">
      <c r="A134" s="297" t="s">
        <v>315</v>
      </c>
      <c r="B134" s="302" t="str">
        <f>'【補助シート】契約設備内訳表（負荷）'!D128</f>
        <v/>
      </c>
      <c r="C134" s="303">
        <f>'【補助シート】契約設備内訳表（負荷）'!V128</f>
        <v>0</v>
      </c>
      <c r="D134" s="303"/>
      <c r="E134" s="303">
        <f>'【補助シート】契約設備内訳表（負荷）'!X128</f>
        <v>0</v>
      </c>
      <c r="F134" s="303"/>
      <c r="G134" s="303"/>
      <c r="H134" s="303"/>
      <c r="I134" s="303"/>
      <c r="J134" s="303"/>
      <c r="K134" s="303"/>
      <c r="L134" s="304"/>
      <c r="M134" s="295"/>
    </row>
    <row r="135" spans="1:13">
      <c r="A135" s="297" t="s">
        <v>315</v>
      </c>
      <c r="B135" s="305" t="str">
        <f>'【補助シート】契約設備内訳表（負荷）'!D259</f>
        <v/>
      </c>
      <c r="C135" s="306">
        <f>'【補助シート】契約設備内訳表（負荷）'!V259</f>
        <v>0</v>
      </c>
      <c r="D135" s="306"/>
      <c r="E135" s="306">
        <f>'【補助シート】契約設備内訳表（負荷）'!X259</f>
        <v>0</v>
      </c>
      <c r="F135" s="306"/>
      <c r="G135" s="306"/>
      <c r="H135" s="306"/>
      <c r="I135" s="306"/>
      <c r="J135" s="306"/>
      <c r="K135" s="306"/>
      <c r="L135" s="307"/>
      <c r="M135" s="295"/>
    </row>
    <row r="136" spans="1:13">
      <c r="A136" s="297" t="s">
        <v>316</v>
      </c>
      <c r="B136" s="298" t="str">
        <f>'【補助シート】契約設備内訳表（負荷）'!AG10</f>
        <v/>
      </c>
      <c r="C136" s="299">
        <f>'【補助シート】契約設備内訳表（負荷）'!AY10</f>
        <v>0</v>
      </c>
      <c r="D136" s="299"/>
      <c r="E136" s="299">
        <f>'【補助シート】契約設備内訳表（負荷）'!BA10</f>
        <v>0</v>
      </c>
      <c r="F136" s="299"/>
      <c r="G136" s="299"/>
      <c r="H136" s="299"/>
      <c r="I136" s="299"/>
      <c r="J136" s="299"/>
      <c r="K136" s="299"/>
      <c r="L136" s="300"/>
      <c r="M136" s="295"/>
    </row>
    <row r="137" spans="1:13">
      <c r="A137" s="297" t="s">
        <v>316</v>
      </c>
      <c r="B137" s="302" t="str">
        <f>'【補助シート】契約設備内訳表（負荷）'!AG11</f>
        <v/>
      </c>
      <c r="C137" s="303">
        <f>'【補助シート】契約設備内訳表（負荷）'!AY11</f>
        <v>0</v>
      </c>
      <c r="D137" s="303"/>
      <c r="E137" s="303">
        <f>'【補助シート】契約設備内訳表（負荷）'!BA11</f>
        <v>0</v>
      </c>
      <c r="F137" s="303"/>
      <c r="G137" s="303"/>
      <c r="H137" s="303"/>
      <c r="I137" s="303"/>
      <c r="J137" s="303"/>
      <c r="K137" s="303"/>
      <c r="L137" s="304"/>
      <c r="M137" s="295"/>
    </row>
    <row r="138" spans="1:13">
      <c r="A138" s="297" t="s">
        <v>316</v>
      </c>
      <c r="B138" s="302" t="str">
        <f>'【補助シート】契約設備内訳表（負荷）'!AG12</f>
        <v/>
      </c>
      <c r="C138" s="303">
        <f>'【補助シート】契約設備内訳表（負荷）'!AY12</f>
        <v>0</v>
      </c>
      <c r="D138" s="303"/>
      <c r="E138" s="303">
        <f>'【補助シート】契約設備内訳表（負荷）'!BA12</f>
        <v>0</v>
      </c>
      <c r="F138" s="303"/>
      <c r="G138" s="303"/>
      <c r="H138" s="303"/>
      <c r="I138" s="303"/>
      <c r="J138" s="303"/>
      <c r="K138" s="303"/>
      <c r="L138" s="304"/>
      <c r="M138" s="295"/>
    </row>
    <row r="139" spans="1:13">
      <c r="A139" s="297" t="s">
        <v>316</v>
      </c>
      <c r="B139" s="302" t="str">
        <f>'【補助シート】契約設備内訳表（負荷）'!AG13</f>
        <v/>
      </c>
      <c r="C139" s="303">
        <f>'【補助シート】契約設備内訳表（負荷）'!AY13</f>
        <v>0</v>
      </c>
      <c r="D139" s="303"/>
      <c r="E139" s="303">
        <f>'【補助シート】契約設備内訳表（負荷）'!BA13</f>
        <v>0</v>
      </c>
      <c r="F139" s="303"/>
      <c r="G139" s="303"/>
      <c r="H139" s="303"/>
      <c r="I139" s="303"/>
      <c r="J139" s="303"/>
      <c r="K139" s="303"/>
      <c r="L139" s="304"/>
      <c r="M139" s="295"/>
    </row>
    <row r="140" spans="1:13">
      <c r="A140" s="297" t="s">
        <v>316</v>
      </c>
      <c r="B140" s="302" t="str">
        <f>'【補助シート】契約設備内訳表（負荷）'!AG14</f>
        <v/>
      </c>
      <c r="C140" s="303">
        <f>'【補助シート】契約設備内訳表（負荷）'!AY14</f>
        <v>0</v>
      </c>
      <c r="D140" s="303"/>
      <c r="E140" s="303">
        <f>'【補助シート】契約設備内訳表（負荷）'!BA14</f>
        <v>0</v>
      </c>
      <c r="F140" s="303"/>
      <c r="G140" s="303"/>
      <c r="H140" s="303"/>
      <c r="I140" s="303"/>
      <c r="J140" s="303"/>
      <c r="K140" s="303"/>
      <c r="L140" s="304"/>
      <c r="M140" s="295"/>
    </row>
    <row r="141" spans="1:13">
      <c r="A141" s="297" t="s">
        <v>316</v>
      </c>
      <c r="B141" s="302" t="str">
        <f>'【補助シート】契約設備内訳表（負荷）'!AG15</f>
        <v/>
      </c>
      <c r="C141" s="303">
        <f>'【補助シート】契約設備内訳表（負荷）'!AY15</f>
        <v>0</v>
      </c>
      <c r="D141" s="303"/>
      <c r="E141" s="303">
        <f>'【補助シート】契約設備内訳表（負荷）'!BA15</f>
        <v>0</v>
      </c>
      <c r="F141" s="303"/>
      <c r="G141" s="303"/>
      <c r="H141" s="303"/>
      <c r="I141" s="303"/>
      <c r="J141" s="303"/>
      <c r="K141" s="303"/>
      <c r="L141" s="304"/>
      <c r="M141" s="295"/>
    </row>
    <row r="142" spans="1:13">
      <c r="A142" s="297" t="s">
        <v>316</v>
      </c>
      <c r="B142" s="302" t="str">
        <f>'【補助シート】契約設備内訳表（負荷）'!AG16</f>
        <v/>
      </c>
      <c r="C142" s="303">
        <f>'【補助シート】契約設備内訳表（負荷）'!AY16</f>
        <v>0</v>
      </c>
      <c r="D142" s="303"/>
      <c r="E142" s="303">
        <f>'【補助シート】契約設備内訳表（負荷）'!BA16</f>
        <v>0</v>
      </c>
      <c r="F142" s="303"/>
      <c r="G142" s="303"/>
      <c r="H142" s="303"/>
      <c r="I142" s="303"/>
      <c r="J142" s="303"/>
      <c r="K142" s="303"/>
      <c r="L142" s="304"/>
      <c r="M142" s="295"/>
    </row>
    <row r="143" spans="1:13">
      <c r="A143" s="297" t="s">
        <v>316</v>
      </c>
      <c r="B143" s="302" t="str">
        <f>'【補助シート】契約設備内訳表（負荷）'!AG17</f>
        <v/>
      </c>
      <c r="C143" s="303">
        <f>'【補助シート】契約設備内訳表（負荷）'!AY17</f>
        <v>0</v>
      </c>
      <c r="D143" s="303"/>
      <c r="E143" s="303">
        <f>'【補助シート】契約設備内訳表（負荷）'!BA17</f>
        <v>0</v>
      </c>
      <c r="F143" s="303"/>
      <c r="G143" s="303"/>
      <c r="H143" s="303"/>
      <c r="I143" s="303"/>
      <c r="J143" s="303"/>
      <c r="K143" s="303"/>
      <c r="L143" s="304"/>
      <c r="M143" s="295"/>
    </row>
    <row r="144" spans="1:13">
      <c r="A144" s="297" t="s">
        <v>316</v>
      </c>
      <c r="B144" s="302" t="str">
        <f>'【補助シート】契約設備内訳表（負荷）'!AG18</f>
        <v/>
      </c>
      <c r="C144" s="303">
        <f>'【補助シート】契約設備内訳表（負荷）'!AY18</f>
        <v>0</v>
      </c>
      <c r="D144" s="303"/>
      <c r="E144" s="303">
        <f>'【補助シート】契約設備内訳表（負荷）'!BA18</f>
        <v>0</v>
      </c>
      <c r="F144" s="303"/>
      <c r="G144" s="303"/>
      <c r="H144" s="303"/>
      <c r="I144" s="303"/>
      <c r="J144" s="303"/>
      <c r="K144" s="303"/>
      <c r="L144" s="304"/>
      <c r="M144" s="295"/>
    </row>
    <row r="145" spans="1:13">
      <c r="A145" s="297" t="s">
        <v>316</v>
      </c>
      <c r="B145" s="302" t="str">
        <f>'【補助シート】契約設備内訳表（負荷）'!AG19</f>
        <v/>
      </c>
      <c r="C145" s="303">
        <f>'【補助シート】契約設備内訳表（負荷）'!AY19</f>
        <v>0</v>
      </c>
      <c r="D145" s="303"/>
      <c r="E145" s="303">
        <f>'【補助シート】契約設備内訳表（負荷）'!BA19</f>
        <v>0</v>
      </c>
      <c r="F145" s="303"/>
      <c r="G145" s="303"/>
      <c r="H145" s="303"/>
      <c r="I145" s="303"/>
      <c r="J145" s="303"/>
      <c r="K145" s="303"/>
      <c r="L145" s="304"/>
      <c r="M145" s="295"/>
    </row>
    <row r="146" spans="1:13">
      <c r="A146" s="297" t="s">
        <v>316</v>
      </c>
      <c r="B146" s="302" t="str">
        <f>'【補助シート】契約設備内訳表（負荷）'!AG20</f>
        <v/>
      </c>
      <c r="C146" s="303">
        <f>'【補助シート】契約設備内訳表（負荷）'!AY20</f>
        <v>0</v>
      </c>
      <c r="D146" s="303"/>
      <c r="E146" s="303">
        <f>'【補助シート】契約設備内訳表（負荷）'!BA20</f>
        <v>0</v>
      </c>
      <c r="F146" s="303"/>
      <c r="G146" s="303"/>
      <c r="H146" s="303"/>
      <c r="I146" s="303"/>
      <c r="J146" s="303"/>
      <c r="K146" s="303"/>
      <c r="L146" s="304"/>
      <c r="M146" s="295"/>
    </row>
    <row r="147" spans="1:13">
      <c r="A147" s="297" t="s">
        <v>316</v>
      </c>
      <c r="B147" s="302" t="str">
        <f>'【補助シート】契約設備内訳表（負荷）'!AG21</f>
        <v/>
      </c>
      <c r="C147" s="303">
        <f>'【補助シート】契約設備内訳表（負荷）'!AY21</f>
        <v>0</v>
      </c>
      <c r="D147" s="303"/>
      <c r="E147" s="303">
        <f>'【補助シート】契約設備内訳表（負荷）'!BA21</f>
        <v>0</v>
      </c>
      <c r="F147" s="303"/>
      <c r="G147" s="303"/>
      <c r="H147" s="303"/>
      <c r="I147" s="303"/>
      <c r="J147" s="303"/>
      <c r="K147" s="303"/>
      <c r="L147" s="304"/>
      <c r="M147" s="295"/>
    </row>
    <row r="148" spans="1:13">
      <c r="A148" s="297" t="s">
        <v>316</v>
      </c>
      <c r="B148" s="302" t="str">
        <f>'【補助シート】契約設備内訳表（負荷）'!AG22</f>
        <v/>
      </c>
      <c r="C148" s="303">
        <f>'【補助シート】契約設備内訳表（負荷）'!AY22</f>
        <v>0</v>
      </c>
      <c r="D148" s="303"/>
      <c r="E148" s="303">
        <f>'【補助シート】契約設備内訳表（負荷）'!BA22</f>
        <v>0</v>
      </c>
      <c r="F148" s="303"/>
      <c r="G148" s="303"/>
      <c r="H148" s="303"/>
      <c r="I148" s="303"/>
      <c r="J148" s="303"/>
      <c r="K148" s="303"/>
      <c r="L148" s="304"/>
      <c r="M148" s="295"/>
    </row>
    <row r="149" spans="1:13">
      <c r="A149" s="297" t="s">
        <v>316</v>
      </c>
      <c r="B149" s="302" t="str">
        <f>'【補助シート】契約設備内訳表（負荷）'!AG23</f>
        <v/>
      </c>
      <c r="C149" s="303">
        <f>'【補助シート】契約設備内訳表（負荷）'!AY23</f>
        <v>0</v>
      </c>
      <c r="D149" s="303"/>
      <c r="E149" s="303">
        <f>'【補助シート】契約設備内訳表（負荷）'!BA23</f>
        <v>0</v>
      </c>
      <c r="F149" s="303"/>
      <c r="G149" s="303"/>
      <c r="H149" s="303"/>
      <c r="I149" s="303"/>
      <c r="J149" s="303"/>
      <c r="K149" s="303"/>
      <c r="L149" s="304"/>
      <c r="M149" s="295"/>
    </row>
    <row r="150" spans="1:13">
      <c r="A150" s="297" t="s">
        <v>316</v>
      </c>
      <c r="B150" s="305" t="str">
        <f>'【補助シート】契約設備内訳表（負荷）'!AG24</f>
        <v/>
      </c>
      <c r="C150" s="306">
        <f>'【補助シート】契約設備内訳表（負荷）'!AY24</f>
        <v>0</v>
      </c>
      <c r="D150" s="306"/>
      <c r="E150" s="306">
        <f>'【補助シート】契約設備内訳表（負荷）'!BA24</f>
        <v>0</v>
      </c>
      <c r="F150" s="306"/>
      <c r="G150" s="306"/>
      <c r="H150" s="306"/>
      <c r="I150" s="306"/>
      <c r="J150" s="306"/>
      <c r="K150" s="306"/>
      <c r="L150" s="307"/>
      <c r="M150" s="295"/>
    </row>
    <row r="151" spans="1:13">
      <c r="A151" s="297" t="s">
        <v>317</v>
      </c>
      <c r="B151" s="298" t="str">
        <f>'【補助シート】契約設備内訳表（負荷）'!AG25</f>
        <v/>
      </c>
      <c r="C151" s="299">
        <f>'【補助シート】契約設備内訳表（負荷）'!AY25</f>
        <v>0</v>
      </c>
      <c r="D151" s="299"/>
      <c r="E151" s="299">
        <f>'【補助シート】契約設備内訳表（負荷）'!BA25</f>
        <v>0</v>
      </c>
      <c r="F151" s="299"/>
      <c r="G151" s="299"/>
      <c r="H151" s="299"/>
      <c r="I151" s="299"/>
      <c r="J151" s="299"/>
      <c r="K151" s="299"/>
      <c r="L151" s="300"/>
      <c r="M151" s="295"/>
    </row>
    <row r="152" spans="1:13">
      <c r="A152" s="297" t="s">
        <v>317</v>
      </c>
      <c r="B152" s="302" t="str">
        <f>'【補助シート】契約設備内訳表（負荷）'!AG26</f>
        <v/>
      </c>
      <c r="C152" s="303">
        <f>'【補助シート】契約設備内訳表（負荷）'!AY26</f>
        <v>0</v>
      </c>
      <c r="D152" s="303"/>
      <c r="E152" s="303">
        <f>'【補助シート】契約設備内訳表（負荷）'!BA26</f>
        <v>0</v>
      </c>
      <c r="F152" s="303"/>
      <c r="G152" s="303"/>
      <c r="H152" s="303"/>
      <c r="I152" s="303"/>
      <c r="J152" s="303"/>
      <c r="K152" s="303"/>
      <c r="L152" s="304"/>
      <c r="M152" s="295"/>
    </row>
    <row r="153" spans="1:13">
      <c r="A153" s="297" t="s">
        <v>317</v>
      </c>
      <c r="B153" s="302" t="str">
        <f>'【補助シート】契約設備内訳表（負荷）'!AG27</f>
        <v/>
      </c>
      <c r="C153" s="303">
        <f>'【補助シート】契約設備内訳表（負荷）'!AY27</f>
        <v>0</v>
      </c>
      <c r="D153" s="303"/>
      <c r="E153" s="303">
        <f>'【補助シート】契約設備内訳表（負荷）'!BA27</f>
        <v>0</v>
      </c>
      <c r="F153" s="303"/>
      <c r="G153" s="303"/>
      <c r="H153" s="303"/>
      <c r="I153" s="303"/>
      <c r="J153" s="303"/>
      <c r="K153" s="303"/>
      <c r="L153" s="304"/>
      <c r="M153" s="295"/>
    </row>
    <row r="154" spans="1:13">
      <c r="A154" s="297" t="s">
        <v>317</v>
      </c>
      <c r="B154" s="302" t="str">
        <f>'【補助シート】契約設備内訳表（負荷）'!AG28</f>
        <v/>
      </c>
      <c r="C154" s="303">
        <f>'【補助シート】契約設備内訳表（負荷）'!AY28</f>
        <v>0</v>
      </c>
      <c r="D154" s="303"/>
      <c r="E154" s="303">
        <f>'【補助シート】契約設備内訳表（負荷）'!BA28</f>
        <v>0</v>
      </c>
      <c r="F154" s="303"/>
      <c r="G154" s="303"/>
      <c r="H154" s="303"/>
      <c r="I154" s="303"/>
      <c r="J154" s="303"/>
      <c r="K154" s="303"/>
      <c r="L154" s="304"/>
      <c r="M154" s="295"/>
    </row>
    <row r="155" spans="1:13">
      <c r="A155" s="297" t="s">
        <v>317</v>
      </c>
      <c r="B155" s="302" t="str">
        <f>'【補助シート】契約設備内訳表（負荷）'!AG29</f>
        <v/>
      </c>
      <c r="C155" s="303">
        <f>'【補助シート】契約設備内訳表（負荷）'!AY29</f>
        <v>0</v>
      </c>
      <c r="D155" s="303"/>
      <c r="E155" s="303">
        <f>'【補助シート】契約設備内訳表（負荷）'!BA29</f>
        <v>0</v>
      </c>
      <c r="F155" s="303"/>
      <c r="G155" s="303"/>
      <c r="H155" s="303"/>
      <c r="I155" s="303"/>
      <c r="J155" s="303"/>
      <c r="K155" s="303"/>
      <c r="L155" s="304"/>
      <c r="M155" s="295"/>
    </row>
    <row r="156" spans="1:13">
      <c r="A156" s="297" t="s">
        <v>317</v>
      </c>
      <c r="B156" s="302" t="str">
        <f>'【補助シート】契約設備内訳表（負荷）'!AG30</f>
        <v/>
      </c>
      <c r="C156" s="303">
        <f>'【補助シート】契約設備内訳表（負荷）'!AY30</f>
        <v>0</v>
      </c>
      <c r="D156" s="303"/>
      <c r="E156" s="303">
        <f>'【補助シート】契約設備内訳表（負荷）'!BA30</f>
        <v>0</v>
      </c>
      <c r="F156" s="303"/>
      <c r="G156" s="303"/>
      <c r="H156" s="303"/>
      <c r="I156" s="303"/>
      <c r="J156" s="303"/>
      <c r="K156" s="303"/>
      <c r="L156" s="304"/>
      <c r="M156" s="295"/>
    </row>
    <row r="157" spans="1:13">
      <c r="A157" s="297" t="s">
        <v>317</v>
      </c>
      <c r="B157" s="302" t="str">
        <f>'【補助シート】契約設備内訳表（負荷）'!AG31</f>
        <v/>
      </c>
      <c r="C157" s="303">
        <f>'【補助シート】契約設備内訳表（負荷）'!AY31</f>
        <v>0</v>
      </c>
      <c r="D157" s="303"/>
      <c r="E157" s="303">
        <f>'【補助シート】契約設備内訳表（負荷）'!BA31</f>
        <v>0</v>
      </c>
      <c r="F157" s="303"/>
      <c r="G157" s="303"/>
      <c r="H157" s="303"/>
      <c r="I157" s="303"/>
      <c r="J157" s="303"/>
      <c r="K157" s="303"/>
      <c r="L157" s="304"/>
      <c r="M157" s="295"/>
    </row>
    <row r="158" spans="1:13">
      <c r="A158" s="297" t="s">
        <v>317</v>
      </c>
      <c r="B158" s="302" t="str">
        <f>'【補助シート】契約設備内訳表（負荷）'!AG32</f>
        <v/>
      </c>
      <c r="C158" s="303">
        <f>'【補助シート】契約設備内訳表（負荷）'!AY32</f>
        <v>0</v>
      </c>
      <c r="D158" s="303"/>
      <c r="E158" s="303">
        <f>'【補助シート】契約設備内訳表（負荷）'!BA32</f>
        <v>0</v>
      </c>
      <c r="F158" s="303"/>
      <c r="G158" s="303"/>
      <c r="H158" s="303"/>
      <c r="I158" s="303"/>
      <c r="J158" s="303"/>
      <c r="K158" s="303"/>
      <c r="L158" s="304"/>
      <c r="M158" s="295"/>
    </row>
    <row r="159" spans="1:13">
      <c r="A159" s="297" t="s">
        <v>317</v>
      </c>
      <c r="B159" s="302" t="str">
        <f>'【補助シート】契約設備内訳表（負荷）'!AG33</f>
        <v/>
      </c>
      <c r="C159" s="303">
        <f>'【補助シート】契約設備内訳表（負荷）'!AY33</f>
        <v>0</v>
      </c>
      <c r="D159" s="303"/>
      <c r="E159" s="303">
        <f>'【補助シート】契約設備内訳表（負荷）'!BA33</f>
        <v>0</v>
      </c>
      <c r="F159" s="303"/>
      <c r="G159" s="303"/>
      <c r="H159" s="303"/>
      <c r="I159" s="303"/>
      <c r="J159" s="303"/>
      <c r="K159" s="303"/>
      <c r="L159" s="304"/>
      <c r="M159" s="295"/>
    </row>
    <row r="160" spans="1:13">
      <c r="A160" s="297" t="s">
        <v>317</v>
      </c>
      <c r="B160" s="302" t="str">
        <f>'【補助シート】契約設備内訳表（負荷）'!AG34</f>
        <v/>
      </c>
      <c r="C160" s="303">
        <f>'【補助シート】契約設備内訳表（負荷）'!AY34</f>
        <v>0</v>
      </c>
      <c r="D160" s="303"/>
      <c r="E160" s="303">
        <f>'【補助シート】契約設備内訳表（負荷）'!BA34</f>
        <v>0</v>
      </c>
      <c r="F160" s="303"/>
      <c r="G160" s="303"/>
      <c r="H160" s="303"/>
      <c r="I160" s="303"/>
      <c r="J160" s="303"/>
      <c r="K160" s="303"/>
      <c r="L160" s="304"/>
      <c r="M160" s="295"/>
    </row>
    <row r="161" spans="1:13">
      <c r="A161" s="297" t="s">
        <v>317</v>
      </c>
      <c r="B161" s="302" t="str">
        <f>'【補助シート】契約設備内訳表（負荷）'!AG35</f>
        <v/>
      </c>
      <c r="C161" s="303">
        <f>'【補助シート】契約設備内訳表（負荷）'!AY35</f>
        <v>0</v>
      </c>
      <c r="D161" s="303"/>
      <c r="E161" s="303">
        <f>'【補助シート】契約設備内訳表（負荷）'!BA35</f>
        <v>0</v>
      </c>
      <c r="F161" s="303"/>
      <c r="G161" s="303"/>
      <c r="H161" s="303"/>
      <c r="I161" s="303"/>
      <c r="J161" s="303"/>
      <c r="K161" s="303"/>
      <c r="L161" s="304"/>
      <c r="M161" s="295"/>
    </row>
    <row r="162" spans="1:13">
      <c r="A162" s="297" t="s">
        <v>317</v>
      </c>
      <c r="B162" s="302" t="str">
        <f>'【補助シート】契約設備内訳表（負荷）'!AG36</f>
        <v/>
      </c>
      <c r="C162" s="303">
        <f>'【補助シート】契約設備内訳表（負荷）'!AY36</f>
        <v>0</v>
      </c>
      <c r="D162" s="303"/>
      <c r="E162" s="303">
        <f>'【補助シート】契約設備内訳表（負荷）'!BA36</f>
        <v>0</v>
      </c>
      <c r="F162" s="303"/>
      <c r="G162" s="303"/>
      <c r="H162" s="303"/>
      <c r="I162" s="303"/>
      <c r="J162" s="303"/>
      <c r="K162" s="303"/>
      <c r="L162" s="304"/>
      <c r="M162" s="295"/>
    </row>
    <row r="163" spans="1:13">
      <c r="A163" s="297" t="s">
        <v>317</v>
      </c>
      <c r="B163" s="302" t="str">
        <f>'【補助シート】契約設備内訳表（負荷）'!AG37</f>
        <v/>
      </c>
      <c r="C163" s="303">
        <f>'【補助シート】契約設備内訳表（負荷）'!AY37</f>
        <v>0</v>
      </c>
      <c r="D163" s="303"/>
      <c r="E163" s="303">
        <f>'【補助シート】契約設備内訳表（負荷）'!BA37</f>
        <v>0</v>
      </c>
      <c r="F163" s="303"/>
      <c r="G163" s="303"/>
      <c r="H163" s="303"/>
      <c r="I163" s="303"/>
      <c r="J163" s="303"/>
      <c r="K163" s="303"/>
      <c r="L163" s="304"/>
      <c r="M163" s="295"/>
    </row>
    <row r="164" spans="1:13">
      <c r="A164" s="297" t="s">
        <v>317</v>
      </c>
      <c r="B164" s="302" t="str">
        <f>'【補助シート】契約設備内訳表（負荷）'!AG38</f>
        <v/>
      </c>
      <c r="C164" s="303">
        <f>'【補助シート】契約設備内訳表（負荷）'!AY38</f>
        <v>0</v>
      </c>
      <c r="D164" s="303"/>
      <c r="E164" s="303">
        <f>'【補助シート】契約設備内訳表（負荷）'!BA38</f>
        <v>0</v>
      </c>
      <c r="F164" s="303"/>
      <c r="G164" s="303"/>
      <c r="H164" s="303"/>
      <c r="I164" s="303"/>
      <c r="J164" s="303"/>
      <c r="K164" s="303"/>
      <c r="L164" s="304"/>
      <c r="M164" s="295"/>
    </row>
    <row r="165" spans="1:13">
      <c r="A165" s="297" t="s">
        <v>317</v>
      </c>
      <c r="B165" s="305" t="str">
        <f>'【補助シート】契約設備内訳表（負荷）'!AG39</f>
        <v/>
      </c>
      <c r="C165" s="306">
        <f>'【補助シート】契約設備内訳表（負荷）'!AY39</f>
        <v>0</v>
      </c>
      <c r="D165" s="306"/>
      <c r="E165" s="306">
        <f>'【補助シート】契約設備内訳表（負荷）'!BA39</f>
        <v>0</v>
      </c>
      <c r="F165" s="306"/>
      <c r="G165" s="306"/>
      <c r="H165" s="306"/>
      <c r="I165" s="306"/>
      <c r="J165" s="306"/>
      <c r="K165" s="306"/>
      <c r="L165" s="307"/>
      <c r="M165" s="295"/>
    </row>
    <row r="166" spans="1:13">
      <c r="A166" s="297" t="s">
        <v>318</v>
      </c>
      <c r="B166" s="298" t="str">
        <f>'【補助シート】契約設備内訳表（負荷）'!AG40</f>
        <v/>
      </c>
      <c r="C166" s="299">
        <f>'【補助シート】契約設備内訳表（負荷）'!AY40</f>
        <v>0</v>
      </c>
      <c r="D166" s="299"/>
      <c r="E166" s="299">
        <f>'【補助シート】契約設備内訳表（負荷）'!BA40</f>
        <v>0</v>
      </c>
      <c r="F166" s="299"/>
      <c r="G166" s="299"/>
      <c r="H166" s="299"/>
      <c r="I166" s="299"/>
      <c r="J166" s="299"/>
      <c r="K166" s="299"/>
      <c r="L166" s="300"/>
      <c r="M166" s="295"/>
    </row>
    <row r="167" spans="1:13">
      <c r="A167" s="297" t="s">
        <v>318</v>
      </c>
      <c r="B167" s="302" t="str">
        <f>'【補助シート】契約設備内訳表（負荷）'!AG41</f>
        <v/>
      </c>
      <c r="C167" s="303">
        <f>'【補助シート】契約設備内訳表（負荷）'!AY41</f>
        <v>0</v>
      </c>
      <c r="D167" s="303"/>
      <c r="E167" s="303">
        <f>'【補助シート】契約設備内訳表（負荷）'!BA41</f>
        <v>0</v>
      </c>
      <c r="F167" s="303"/>
      <c r="G167" s="303"/>
      <c r="H167" s="303"/>
      <c r="I167" s="303"/>
      <c r="J167" s="303"/>
      <c r="K167" s="303"/>
      <c r="L167" s="304"/>
      <c r="M167" s="295"/>
    </row>
    <row r="168" spans="1:13">
      <c r="A168" s="297" t="s">
        <v>318</v>
      </c>
      <c r="B168" s="302" t="str">
        <f>'【補助シート】契約設備内訳表（負荷）'!AG42</f>
        <v/>
      </c>
      <c r="C168" s="303">
        <f>'【補助シート】契約設備内訳表（負荷）'!AY42</f>
        <v>0</v>
      </c>
      <c r="D168" s="303"/>
      <c r="E168" s="303">
        <f>'【補助シート】契約設備内訳表（負荷）'!BA42</f>
        <v>0</v>
      </c>
      <c r="F168" s="303"/>
      <c r="G168" s="303"/>
      <c r="H168" s="303"/>
      <c r="I168" s="303"/>
      <c r="J168" s="303"/>
      <c r="K168" s="303"/>
      <c r="L168" s="304"/>
      <c r="M168" s="295"/>
    </row>
    <row r="169" spans="1:13">
      <c r="A169" s="297" t="s">
        <v>318</v>
      </c>
      <c r="B169" s="302" t="str">
        <f>'【補助シート】契約設備内訳表（負荷）'!AG43</f>
        <v/>
      </c>
      <c r="C169" s="303">
        <f>'【補助シート】契約設備内訳表（負荷）'!AY43</f>
        <v>0</v>
      </c>
      <c r="D169" s="303"/>
      <c r="E169" s="303">
        <f>'【補助シート】契約設備内訳表（負荷）'!BA43</f>
        <v>0</v>
      </c>
      <c r="F169" s="303"/>
      <c r="G169" s="303"/>
      <c r="H169" s="303"/>
      <c r="I169" s="303"/>
      <c r="J169" s="303"/>
      <c r="K169" s="303"/>
      <c r="L169" s="304"/>
      <c r="M169" s="295"/>
    </row>
    <row r="170" spans="1:13">
      <c r="A170" s="297" t="s">
        <v>318</v>
      </c>
      <c r="B170" s="302" t="str">
        <f>'【補助シート】契約設備内訳表（負荷）'!AG44</f>
        <v/>
      </c>
      <c r="C170" s="303">
        <f>'【補助シート】契約設備内訳表（負荷）'!AY44</f>
        <v>0</v>
      </c>
      <c r="D170" s="303"/>
      <c r="E170" s="303">
        <f>'【補助シート】契約設備内訳表（負荷）'!BA44</f>
        <v>0</v>
      </c>
      <c r="F170" s="303"/>
      <c r="G170" s="303"/>
      <c r="H170" s="303"/>
      <c r="I170" s="303"/>
      <c r="J170" s="303"/>
      <c r="K170" s="303"/>
      <c r="L170" s="304"/>
      <c r="M170" s="295"/>
    </row>
    <row r="171" spans="1:13">
      <c r="A171" s="297" t="s">
        <v>318</v>
      </c>
      <c r="B171" s="302" t="str">
        <f>'【補助シート】契約設備内訳表（負荷）'!AG45</f>
        <v/>
      </c>
      <c r="C171" s="303">
        <f>'【補助シート】契約設備内訳表（負荷）'!AY45</f>
        <v>0</v>
      </c>
      <c r="D171" s="303"/>
      <c r="E171" s="303">
        <f>'【補助シート】契約設備内訳表（負荷）'!BA45</f>
        <v>0</v>
      </c>
      <c r="F171" s="303"/>
      <c r="G171" s="303"/>
      <c r="H171" s="303"/>
      <c r="I171" s="303"/>
      <c r="J171" s="303"/>
      <c r="K171" s="303"/>
      <c r="L171" s="304"/>
      <c r="M171" s="295"/>
    </row>
    <row r="172" spans="1:13">
      <c r="A172" s="297" t="s">
        <v>318</v>
      </c>
      <c r="B172" s="302" t="str">
        <f>'【補助シート】契約設備内訳表（負荷）'!AG46</f>
        <v/>
      </c>
      <c r="C172" s="303">
        <f>'【補助シート】契約設備内訳表（負荷）'!AY46</f>
        <v>0</v>
      </c>
      <c r="D172" s="303"/>
      <c r="E172" s="303">
        <f>'【補助シート】契約設備内訳表（負荷）'!BA46</f>
        <v>0</v>
      </c>
      <c r="F172" s="303"/>
      <c r="G172" s="303"/>
      <c r="H172" s="303"/>
      <c r="I172" s="303"/>
      <c r="J172" s="303"/>
      <c r="K172" s="303"/>
      <c r="L172" s="304"/>
      <c r="M172" s="295"/>
    </row>
    <row r="173" spans="1:13">
      <c r="A173" s="297" t="s">
        <v>318</v>
      </c>
      <c r="B173" s="302" t="str">
        <f>'【補助シート】契約設備内訳表（負荷）'!AG47</f>
        <v/>
      </c>
      <c r="C173" s="303">
        <f>'【補助シート】契約設備内訳表（負荷）'!AY47</f>
        <v>0</v>
      </c>
      <c r="D173" s="303"/>
      <c r="E173" s="303">
        <f>'【補助シート】契約設備内訳表（負荷）'!BA47</f>
        <v>0</v>
      </c>
      <c r="F173" s="303"/>
      <c r="G173" s="303"/>
      <c r="H173" s="303"/>
      <c r="I173" s="303"/>
      <c r="J173" s="303"/>
      <c r="K173" s="303"/>
      <c r="L173" s="304"/>
      <c r="M173" s="295"/>
    </row>
    <row r="174" spans="1:13">
      <c r="A174" s="297" t="s">
        <v>318</v>
      </c>
      <c r="B174" s="302" t="str">
        <f>'【補助シート】契約設備内訳表（負荷）'!AG48</f>
        <v/>
      </c>
      <c r="C174" s="303">
        <f>'【補助シート】契約設備内訳表（負荷）'!AY48</f>
        <v>0</v>
      </c>
      <c r="D174" s="303"/>
      <c r="E174" s="303">
        <f>'【補助シート】契約設備内訳表（負荷）'!BA48</f>
        <v>0</v>
      </c>
      <c r="F174" s="303"/>
      <c r="G174" s="303"/>
      <c r="H174" s="303"/>
      <c r="I174" s="303"/>
      <c r="J174" s="303"/>
      <c r="K174" s="303"/>
      <c r="L174" s="304"/>
      <c r="M174" s="295"/>
    </row>
    <row r="175" spans="1:13">
      <c r="A175" s="297" t="s">
        <v>318</v>
      </c>
      <c r="B175" s="302" t="str">
        <f>'【補助シート】契約設備内訳表（負荷）'!AG49</f>
        <v/>
      </c>
      <c r="C175" s="303">
        <f>'【補助シート】契約設備内訳表（負荷）'!AY49</f>
        <v>0</v>
      </c>
      <c r="D175" s="303"/>
      <c r="E175" s="303">
        <f>'【補助シート】契約設備内訳表（負荷）'!BA49</f>
        <v>0</v>
      </c>
      <c r="F175" s="303"/>
      <c r="G175" s="303"/>
      <c r="H175" s="303"/>
      <c r="I175" s="303"/>
      <c r="J175" s="303"/>
      <c r="K175" s="303"/>
      <c r="L175" s="304"/>
      <c r="M175" s="295"/>
    </row>
    <row r="176" spans="1:13">
      <c r="A176" s="297" t="s">
        <v>318</v>
      </c>
      <c r="B176" s="302" t="str">
        <f>'【補助シート】契約設備内訳表（負荷）'!AG50</f>
        <v/>
      </c>
      <c r="C176" s="303">
        <f>'【補助シート】契約設備内訳表（負荷）'!AY50</f>
        <v>0</v>
      </c>
      <c r="D176" s="303"/>
      <c r="E176" s="303">
        <f>'【補助シート】契約設備内訳表（負荷）'!BA50</f>
        <v>0</v>
      </c>
      <c r="F176" s="303"/>
      <c r="G176" s="303"/>
      <c r="H176" s="303"/>
      <c r="I176" s="303"/>
      <c r="J176" s="303"/>
      <c r="K176" s="303"/>
      <c r="L176" s="304"/>
      <c r="M176" s="295"/>
    </row>
    <row r="177" spans="1:13">
      <c r="A177" s="297" t="s">
        <v>318</v>
      </c>
      <c r="B177" s="302" t="str">
        <f>'【補助シート】契約設備内訳表（負荷）'!AG51</f>
        <v/>
      </c>
      <c r="C177" s="303">
        <f>'【補助シート】契約設備内訳表（負荷）'!AY51</f>
        <v>0</v>
      </c>
      <c r="D177" s="303"/>
      <c r="E177" s="303">
        <f>'【補助シート】契約設備内訳表（負荷）'!BA51</f>
        <v>0</v>
      </c>
      <c r="F177" s="303"/>
      <c r="G177" s="303"/>
      <c r="H177" s="303"/>
      <c r="I177" s="303"/>
      <c r="J177" s="303"/>
      <c r="K177" s="303"/>
      <c r="L177" s="304"/>
      <c r="M177" s="295"/>
    </row>
    <row r="178" spans="1:13">
      <c r="A178" s="297" t="s">
        <v>318</v>
      </c>
      <c r="B178" s="302" t="str">
        <f>'【補助シート】契約設備内訳表（負荷）'!AG52</f>
        <v/>
      </c>
      <c r="C178" s="303">
        <f>'【補助シート】契約設備内訳表（負荷）'!AY52</f>
        <v>0</v>
      </c>
      <c r="D178" s="303"/>
      <c r="E178" s="303">
        <f>'【補助シート】契約設備内訳表（負荷）'!BA52</f>
        <v>0</v>
      </c>
      <c r="F178" s="303"/>
      <c r="G178" s="303"/>
      <c r="H178" s="303"/>
      <c r="I178" s="303"/>
      <c r="J178" s="303"/>
      <c r="K178" s="303"/>
      <c r="L178" s="304"/>
      <c r="M178" s="295"/>
    </row>
    <row r="179" spans="1:13">
      <c r="A179" s="297" t="s">
        <v>318</v>
      </c>
      <c r="B179" s="302" t="str">
        <f>'【補助シート】契約設備内訳表（負荷）'!AG53</f>
        <v/>
      </c>
      <c r="C179" s="303">
        <f>'【補助シート】契約設備内訳表（負荷）'!AY53</f>
        <v>0</v>
      </c>
      <c r="D179" s="303"/>
      <c r="E179" s="303">
        <f>'【補助シート】契約設備内訳表（負荷）'!BA53</f>
        <v>0</v>
      </c>
      <c r="F179" s="303"/>
      <c r="G179" s="303"/>
      <c r="H179" s="303"/>
      <c r="I179" s="303"/>
      <c r="J179" s="303"/>
      <c r="K179" s="303"/>
      <c r="L179" s="304"/>
      <c r="M179" s="295"/>
    </row>
    <row r="180" spans="1:13">
      <c r="A180" s="297" t="s">
        <v>318</v>
      </c>
      <c r="B180" s="305" t="str">
        <f>'【補助シート】契約設備内訳表（負荷）'!AG54</f>
        <v/>
      </c>
      <c r="C180" s="306">
        <f>'【補助シート】契約設備内訳表（負荷）'!AY54</f>
        <v>0</v>
      </c>
      <c r="D180" s="306"/>
      <c r="E180" s="306">
        <f>'【補助シート】契約設備内訳表（負荷）'!BA54</f>
        <v>0</v>
      </c>
      <c r="F180" s="306"/>
      <c r="G180" s="306"/>
      <c r="H180" s="306"/>
      <c r="I180" s="306"/>
      <c r="J180" s="306"/>
      <c r="K180" s="306"/>
      <c r="L180" s="307"/>
      <c r="M180" s="295"/>
    </row>
    <row r="181" spans="1:13">
      <c r="A181" s="297" t="s">
        <v>319</v>
      </c>
      <c r="B181" s="298" t="str">
        <f>'【補助シート】契約設備内訳表（負荷）'!AG55</f>
        <v/>
      </c>
      <c r="C181" s="299">
        <f>'【補助シート】契約設備内訳表（負荷）'!AY55</f>
        <v>0</v>
      </c>
      <c r="D181" s="299"/>
      <c r="E181" s="299">
        <f>'【補助シート】契約設備内訳表（負荷）'!BA55</f>
        <v>0</v>
      </c>
      <c r="F181" s="299"/>
      <c r="G181" s="299"/>
      <c r="H181" s="299"/>
      <c r="I181" s="299"/>
      <c r="J181" s="299"/>
      <c r="K181" s="299"/>
      <c r="L181" s="300"/>
      <c r="M181" s="295"/>
    </row>
    <row r="182" spans="1:13">
      <c r="A182" s="297" t="s">
        <v>319</v>
      </c>
      <c r="B182" s="302" t="str">
        <f>'【補助シート】契約設備内訳表（負荷）'!AG56</f>
        <v/>
      </c>
      <c r="C182" s="303">
        <f>'【補助シート】契約設備内訳表（負荷）'!AY56</f>
        <v>0</v>
      </c>
      <c r="D182" s="303"/>
      <c r="E182" s="303">
        <f>'【補助シート】契約設備内訳表（負荷）'!BA56</f>
        <v>0</v>
      </c>
      <c r="F182" s="303"/>
      <c r="G182" s="303"/>
      <c r="H182" s="303"/>
      <c r="I182" s="303"/>
      <c r="J182" s="303"/>
      <c r="K182" s="303"/>
      <c r="L182" s="304"/>
      <c r="M182" s="295"/>
    </row>
    <row r="183" spans="1:13">
      <c r="A183" s="297" t="s">
        <v>319</v>
      </c>
      <c r="B183" s="302" t="str">
        <f>'【補助シート】契約設備内訳表（負荷）'!AG57</f>
        <v/>
      </c>
      <c r="C183" s="303">
        <f>'【補助シート】契約設備内訳表（負荷）'!AY57</f>
        <v>0</v>
      </c>
      <c r="D183" s="303"/>
      <c r="E183" s="303">
        <f>'【補助シート】契約設備内訳表（負荷）'!BA57</f>
        <v>0</v>
      </c>
      <c r="F183" s="303"/>
      <c r="G183" s="303"/>
      <c r="H183" s="303"/>
      <c r="I183" s="303"/>
      <c r="J183" s="303"/>
      <c r="K183" s="303"/>
      <c r="L183" s="304"/>
      <c r="M183" s="295"/>
    </row>
    <row r="184" spans="1:13">
      <c r="A184" s="297" t="s">
        <v>319</v>
      </c>
      <c r="B184" s="302" t="str">
        <f>'【補助シート】契約設備内訳表（負荷）'!AG58</f>
        <v/>
      </c>
      <c r="C184" s="303">
        <f>'【補助シート】契約設備内訳表（負荷）'!AY58</f>
        <v>0</v>
      </c>
      <c r="D184" s="303"/>
      <c r="E184" s="303">
        <f>'【補助シート】契約設備内訳表（負荷）'!BA58</f>
        <v>0</v>
      </c>
      <c r="F184" s="303"/>
      <c r="G184" s="303"/>
      <c r="H184" s="303"/>
      <c r="I184" s="303"/>
      <c r="J184" s="303"/>
      <c r="K184" s="303"/>
      <c r="L184" s="304"/>
      <c r="M184" s="295"/>
    </row>
    <row r="185" spans="1:13">
      <c r="A185" s="297" t="s">
        <v>319</v>
      </c>
      <c r="B185" s="302" t="str">
        <f>'【補助シート】契約設備内訳表（負荷）'!AG59</f>
        <v/>
      </c>
      <c r="C185" s="303">
        <f>'【補助シート】契約設備内訳表（負荷）'!AY59</f>
        <v>0</v>
      </c>
      <c r="D185" s="303"/>
      <c r="E185" s="303">
        <f>'【補助シート】契約設備内訳表（負荷）'!BA59</f>
        <v>0</v>
      </c>
      <c r="F185" s="303"/>
      <c r="G185" s="303"/>
      <c r="H185" s="303"/>
      <c r="I185" s="303"/>
      <c r="J185" s="303"/>
      <c r="K185" s="303"/>
      <c r="L185" s="304"/>
      <c r="M185" s="295"/>
    </row>
    <row r="186" spans="1:13">
      <c r="A186" s="297" t="s">
        <v>319</v>
      </c>
      <c r="B186" s="302" t="str">
        <f>'【補助シート】契約設備内訳表（負荷）'!AG60</f>
        <v/>
      </c>
      <c r="C186" s="303">
        <f>'【補助シート】契約設備内訳表（負荷）'!AY60</f>
        <v>0</v>
      </c>
      <c r="D186" s="303"/>
      <c r="E186" s="303">
        <f>'【補助シート】契約設備内訳表（負荷）'!BA60</f>
        <v>0</v>
      </c>
      <c r="F186" s="303"/>
      <c r="G186" s="303"/>
      <c r="H186" s="303"/>
      <c r="I186" s="303"/>
      <c r="J186" s="303"/>
      <c r="K186" s="303"/>
      <c r="L186" s="304"/>
      <c r="M186" s="295"/>
    </row>
    <row r="187" spans="1:13">
      <c r="A187" s="297" t="s">
        <v>319</v>
      </c>
      <c r="B187" s="302" t="str">
        <f>'【補助シート】契約設備内訳表（負荷）'!AG61</f>
        <v/>
      </c>
      <c r="C187" s="303">
        <f>'【補助シート】契約設備内訳表（負荷）'!AY61</f>
        <v>0</v>
      </c>
      <c r="D187" s="303"/>
      <c r="E187" s="303">
        <f>'【補助シート】契約設備内訳表（負荷）'!BA61</f>
        <v>0</v>
      </c>
      <c r="F187" s="303"/>
      <c r="G187" s="303"/>
      <c r="H187" s="303"/>
      <c r="I187" s="303"/>
      <c r="J187" s="303"/>
      <c r="K187" s="303"/>
      <c r="L187" s="304"/>
      <c r="M187" s="295"/>
    </row>
    <row r="188" spans="1:13">
      <c r="A188" s="297" t="s">
        <v>319</v>
      </c>
      <c r="B188" s="302" t="str">
        <f>'【補助シート】契約設備内訳表（負荷）'!AG62</f>
        <v/>
      </c>
      <c r="C188" s="303">
        <f>'【補助シート】契約設備内訳表（負荷）'!AY62</f>
        <v>0</v>
      </c>
      <c r="D188" s="303"/>
      <c r="E188" s="303">
        <f>'【補助シート】契約設備内訳表（負荷）'!BA62</f>
        <v>0</v>
      </c>
      <c r="F188" s="303"/>
      <c r="G188" s="303"/>
      <c r="H188" s="303"/>
      <c r="I188" s="303"/>
      <c r="J188" s="303"/>
      <c r="K188" s="303"/>
      <c r="L188" s="304"/>
      <c r="M188" s="295"/>
    </row>
    <row r="189" spans="1:13">
      <c r="A189" s="297" t="s">
        <v>319</v>
      </c>
      <c r="B189" s="302" t="str">
        <f>'【補助シート】契約設備内訳表（負荷）'!AG63</f>
        <v/>
      </c>
      <c r="C189" s="303">
        <f>'【補助シート】契約設備内訳表（負荷）'!AY63</f>
        <v>0</v>
      </c>
      <c r="D189" s="303"/>
      <c r="E189" s="303">
        <f>'【補助シート】契約設備内訳表（負荷）'!BA63</f>
        <v>0</v>
      </c>
      <c r="F189" s="303"/>
      <c r="G189" s="303"/>
      <c r="H189" s="303"/>
      <c r="I189" s="303"/>
      <c r="J189" s="303"/>
      <c r="K189" s="303"/>
      <c r="L189" s="304"/>
      <c r="M189" s="295"/>
    </row>
    <row r="190" spans="1:13">
      <c r="A190" s="297" t="s">
        <v>319</v>
      </c>
      <c r="B190" s="302" t="str">
        <f>'【補助シート】契約設備内訳表（負荷）'!AG64</f>
        <v/>
      </c>
      <c r="C190" s="303">
        <f>'【補助シート】契約設備内訳表（負荷）'!AY64</f>
        <v>0</v>
      </c>
      <c r="D190" s="303"/>
      <c r="E190" s="303">
        <f>'【補助シート】契約設備内訳表（負荷）'!BA64</f>
        <v>0</v>
      </c>
      <c r="F190" s="303"/>
      <c r="G190" s="303"/>
      <c r="H190" s="303"/>
      <c r="I190" s="303"/>
      <c r="J190" s="303"/>
      <c r="K190" s="303"/>
      <c r="L190" s="304"/>
      <c r="M190" s="295"/>
    </row>
    <row r="191" spans="1:13">
      <c r="A191" s="297" t="s">
        <v>319</v>
      </c>
      <c r="B191" s="302" t="str">
        <f>'【補助シート】契約設備内訳表（負荷）'!AG65</f>
        <v/>
      </c>
      <c r="C191" s="303">
        <f>'【補助シート】契約設備内訳表（負荷）'!AY65</f>
        <v>0</v>
      </c>
      <c r="D191" s="303"/>
      <c r="E191" s="303">
        <f>'【補助シート】契約設備内訳表（負荷）'!BA65</f>
        <v>0</v>
      </c>
      <c r="F191" s="303"/>
      <c r="G191" s="303"/>
      <c r="H191" s="303"/>
      <c r="I191" s="303"/>
      <c r="J191" s="303"/>
      <c r="K191" s="303"/>
      <c r="L191" s="304"/>
      <c r="M191" s="295"/>
    </row>
    <row r="192" spans="1:13">
      <c r="A192" s="297" t="s">
        <v>319</v>
      </c>
      <c r="B192" s="302" t="str">
        <f>'【補助シート】契約設備内訳表（負荷）'!AG66</f>
        <v/>
      </c>
      <c r="C192" s="303">
        <f>'【補助シート】契約設備内訳表（負荷）'!AY66</f>
        <v>0</v>
      </c>
      <c r="D192" s="303"/>
      <c r="E192" s="303">
        <f>'【補助シート】契約設備内訳表（負荷）'!BA66</f>
        <v>0</v>
      </c>
      <c r="F192" s="303"/>
      <c r="G192" s="303"/>
      <c r="H192" s="303"/>
      <c r="I192" s="303"/>
      <c r="J192" s="303"/>
      <c r="K192" s="303"/>
      <c r="L192" s="304"/>
      <c r="M192" s="295"/>
    </row>
    <row r="193" spans="1:13">
      <c r="A193" s="297" t="s">
        <v>319</v>
      </c>
      <c r="B193" s="302" t="str">
        <f>'【補助シート】契約設備内訳表（負荷）'!AG67</f>
        <v/>
      </c>
      <c r="C193" s="303">
        <f>'【補助シート】契約設備内訳表（負荷）'!AY67</f>
        <v>0</v>
      </c>
      <c r="D193" s="303"/>
      <c r="E193" s="303">
        <f>'【補助シート】契約設備内訳表（負荷）'!BA67</f>
        <v>0</v>
      </c>
      <c r="F193" s="303"/>
      <c r="G193" s="303"/>
      <c r="H193" s="303"/>
      <c r="I193" s="303"/>
      <c r="J193" s="303"/>
      <c r="K193" s="303"/>
      <c r="L193" s="304"/>
      <c r="M193" s="295"/>
    </row>
    <row r="194" spans="1:13">
      <c r="A194" s="297" t="s">
        <v>319</v>
      </c>
      <c r="B194" s="302" t="str">
        <f>'【補助シート】契約設備内訳表（負荷）'!AG68</f>
        <v/>
      </c>
      <c r="C194" s="303">
        <f>'【補助シート】契約設備内訳表（負荷）'!AY68</f>
        <v>0</v>
      </c>
      <c r="D194" s="303"/>
      <c r="E194" s="303">
        <f>'【補助シート】契約設備内訳表（負荷）'!BA68</f>
        <v>0</v>
      </c>
      <c r="F194" s="303"/>
      <c r="G194" s="303"/>
      <c r="H194" s="303"/>
      <c r="I194" s="303"/>
      <c r="J194" s="303"/>
      <c r="K194" s="303"/>
      <c r="L194" s="304"/>
      <c r="M194" s="295"/>
    </row>
    <row r="195" spans="1:13">
      <c r="A195" s="297" t="s">
        <v>319</v>
      </c>
      <c r="B195" s="305" t="str">
        <f>'【補助シート】契約設備内訳表（負荷）'!AG69</f>
        <v/>
      </c>
      <c r="C195" s="306">
        <f>'【補助シート】契約設備内訳表（負荷）'!AY69</f>
        <v>0</v>
      </c>
      <c r="D195" s="306"/>
      <c r="E195" s="306">
        <f>'【補助シート】契約設備内訳表（負荷）'!BA69</f>
        <v>0</v>
      </c>
      <c r="F195" s="306"/>
      <c r="G195" s="306"/>
      <c r="H195" s="306"/>
      <c r="I195" s="306"/>
      <c r="J195" s="306"/>
      <c r="K195" s="306"/>
      <c r="L195" s="307"/>
      <c r="M195" s="295"/>
    </row>
    <row r="196" spans="1:13">
      <c r="A196" s="297" t="s">
        <v>320</v>
      </c>
      <c r="B196" s="298" t="str">
        <f>'【補助シート】契約設備内訳表（負荷）'!AG70</f>
        <v/>
      </c>
      <c r="C196" s="299">
        <f>'【補助シート】契約設備内訳表（負荷）'!AY70</f>
        <v>0</v>
      </c>
      <c r="D196" s="299"/>
      <c r="E196" s="299">
        <f>'【補助シート】契約設備内訳表（負荷）'!BA70</f>
        <v>0</v>
      </c>
      <c r="F196" s="299"/>
      <c r="G196" s="299"/>
      <c r="H196" s="299"/>
      <c r="I196" s="299"/>
      <c r="J196" s="299"/>
      <c r="K196" s="299"/>
      <c r="L196" s="300"/>
      <c r="M196" s="295"/>
    </row>
    <row r="197" spans="1:13">
      <c r="A197" s="297" t="s">
        <v>320</v>
      </c>
      <c r="B197" s="302" t="str">
        <f>'【補助シート】契約設備内訳表（負荷）'!AG71</f>
        <v/>
      </c>
      <c r="C197" s="303">
        <f>'【補助シート】契約設備内訳表（負荷）'!AY71</f>
        <v>0</v>
      </c>
      <c r="D197" s="303"/>
      <c r="E197" s="303">
        <f>'【補助シート】契約設備内訳表（負荷）'!BA71</f>
        <v>0</v>
      </c>
      <c r="F197" s="303"/>
      <c r="G197" s="303"/>
      <c r="H197" s="303"/>
      <c r="I197" s="303"/>
      <c r="J197" s="303"/>
      <c r="K197" s="303"/>
      <c r="L197" s="304"/>
      <c r="M197" s="295"/>
    </row>
    <row r="198" spans="1:13">
      <c r="A198" s="297" t="s">
        <v>320</v>
      </c>
      <c r="B198" s="302" t="str">
        <f>'【補助シート】契約設備内訳表（負荷）'!AG72</f>
        <v/>
      </c>
      <c r="C198" s="303">
        <f>'【補助シート】契約設備内訳表（負荷）'!AY72</f>
        <v>0</v>
      </c>
      <c r="D198" s="303"/>
      <c r="E198" s="303">
        <f>'【補助シート】契約設備内訳表（負荷）'!BA72</f>
        <v>0</v>
      </c>
      <c r="F198" s="303"/>
      <c r="G198" s="303"/>
      <c r="H198" s="303"/>
      <c r="I198" s="303"/>
      <c r="J198" s="303"/>
      <c r="K198" s="303"/>
      <c r="L198" s="304"/>
      <c r="M198" s="295"/>
    </row>
    <row r="199" spans="1:13">
      <c r="A199" s="297" t="s">
        <v>320</v>
      </c>
      <c r="B199" s="302" t="str">
        <f>'【補助シート】契約設備内訳表（負荷）'!AG73</f>
        <v/>
      </c>
      <c r="C199" s="303">
        <f>'【補助シート】契約設備内訳表（負荷）'!AY73</f>
        <v>0</v>
      </c>
      <c r="D199" s="303"/>
      <c r="E199" s="303">
        <f>'【補助シート】契約設備内訳表（負荷）'!BA73</f>
        <v>0</v>
      </c>
      <c r="F199" s="303"/>
      <c r="G199" s="303"/>
      <c r="H199" s="303"/>
      <c r="I199" s="303"/>
      <c r="J199" s="303"/>
      <c r="K199" s="303"/>
      <c r="L199" s="304"/>
      <c r="M199" s="295"/>
    </row>
    <row r="200" spans="1:13">
      <c r="A200" s="297" t="s">
        <v>320</v>
      </c>
      <c r="B200" s="302" t="str">
        <f>'【補助シート】契約設備内訳表（負荷）'!AG74</f>
        <v/>
      </c>
      <c r="C200" s="303">
        <f>'【補助シート】契約設備内訳表（負荷）'!AY74</f>
        <v>0</v>
      </c>
      <c r="D200" s="303"/>
      <c r="E200" s="303">
        <f>'【補助シート】契約設備内訳表（負荷）'!BA74</f>
        <v>0</v>
      </c>
      <c r="F200" s="303"/>
      <c r="G200" s="303"/>
      <c r="H200" s="303"/>
      <c r="I200" s="303"/>
      <c r="J200" s="303"/>
      <c r="K200" s="303"/>
      <c r="L200" s="304"/>
      <c r="M200" s="295"/>
    </row>
    <row r="201" spans="1:13">
      <c r="A201" s="297" t="s">
        <v>320</v>
      </c>
      <c r="B201" s="302" t="str">
        <f>'【補助シート】契約設備内訳表（負荷）'!AG75</f>
        <v/>
      </c>
      <c r="C201" s="303">
        <f>'【補助シート】契約設備内訳表（負荷）'!AY75</f>
        <v>0</v>
      </c>
      <c r="D201" s="303"/>
      <c r="E201" s="303">
        <f>'【補助シート】契約設備内訳表（負荷）'!BA75</f>
        <v>0</v>
      </c>
      <c r="F201" s="303"/>
      <c r="G201" s="303"/>
      <c r="H201" s="303"/>
      <c r="I201" s="303"/>
      <c r="J201" s="303"/>
      <c r="K201" s="303"/>
      <c r="L201" s="304"/>
      <c r="M201" s="295"/>
    </row>
    <row r="202" spans="1:13">
      <c r="A202" s="297" t="s">
        <v>320</v>
      </c>
      <c r="B202" s="302" t="str">
        <f>'【補助シート】契約設備内訳表（負荷）'!AG76</f>
        <v/>
      </c>
      <c r="C202" s="303">
        <f>'【補助シート】契約設備内訳表（負荷）'!AY76</f>
        <v>0</v>
      </c>
      <c r="D202" s="303"/>
      <c r="E202" s="303">
        <f>'【補助シート】契約設備内訳表（負荷）'!BA76</f>
        <v>0</v>
      </c>
      <c r="F202" s="303"/>
      <c r="G202" s="303"/>
      <c r="H202" s="303"/>
      <c r="I202" s="303"/>
      <c r="J202" s="303"/>
      <c r="K202" s="303"/>
      <c r="L202" s="304"/>
      <c r="M202" s="295"/>
    </row>
    <row r="203" spans="1:13">
      <c r="A203" s="297" t="s">
        <v>320</v>
      </c>
      <c r="B203" s="302" t="str">
        <f>'【補助シート】契約設備内訳表（負荷）'!AG77</f>
        <v/>
      </c>
      <c r="C203" s="303">
        <f>'【補助シート】契約設備内訳表（負荷）'!AY77</f>
        <v>0</v>
      </c>
      <c r="D203" s="303"/>
      <c r="E203" s="303">
        <f>'【補助シート】契約設備内訳表（負荷）'!BA77</f>
        <v>0</v>
      </c>
      <c r="F203" s="303"/>
      <c r="G203" s="303"/>
      <c r="H203" s="303"/>
      <c r="I203" s="303"/>
      <c r="J203" s="303"/>
      <c r="K203" s="303"/>
      <c r="L203" s="304"/>
      <c r="M203" s="295"/>
    </row>
    <row r="204" spans="1:13">
      <c r="A204" s="297" t="s">
        <v>320</v>
      </c>
      <c r="B204" s="302" t="str">
        <f>'【補助シート】契約設備内訳表（負荷）'!AG78</f>
        <v/>
      </c>
      <c r="C204" s="303">
        <f>'【補助シート】契約設備内訳表（負荷）'!AY78</f>
        <v>0</v>
      </c>
      <c r="D204" s="303"/>
      <c r="E204" s="303">
        <f>'【補助シート】契約設備内訳表（負荷）'!BA78</f>
        <v>0</v>
      </c>
      <c r="F204" s="303"/>
      <c r="G204" s="303"/>
      <c r="H204" s="303"/>
      <c r="I204" s="303"/>
      <c r="J204" s="303"/>
      <c r="K204" s="303"/>
      <c r="L204" s="304"/>
      <c r="M204" s="295"/>
    </row>
    <row r="205" spans="1:13">
      <c r="A205" s="297" t="s">
        <v>320</v>
      </c>
      <c r="B205" s="302" t="str">
        <f>'【補助シート】契約設備内訳表（負荷）'!AG79</f>
        <v/>
      </c>
      <c r="C205" s="303">
        <f>'【補助シート】契約設備内訳表（負荷）'!AY79</f>
        <v>0</v>
      </c>
      <c r="D205" s="303"/>
      <c r="E205" s="303">
        <f>'【補助シート】契約設備内訳表（負荷）'!BA79</f>
        <v>0</v>
      </c>
      <c r="F205" s="303"/>
      <c r="G205" s="303"/>
      <c r="H205" s="303"/>
      <c r="I205" s="303"/>
      <c r="J205" s="303"/>
      <c r="K205" s="303"/>
      <c r="L205" s="304"/>
      <c r="M205" s="295"/>
    </row>
    <row r="206" spans="1:13">
      <c r="A206" s="297" t="s">
        <v>320</v>
      </c>
      <c r="B206" s="302" t="str">
        <f>'【補助シート】契約設備内訳表（負荷）'!AG80</f>
        <v/>
      </c>
      <c r="C206" s="303">
        <f>'【補助シート】契約設備内訳表（負荷）'!AY80</f>
        <v>0</v>
      </c>
      <c r="D206" s="303"/>
      <c r="E206" s="303">
        <f>'【補助シート】契約設備内訳表（負荷）'!BA80</f>
        <v>0</v>
      </c>
      <c r="F206" s="303"/>
      <c r="G206" s="303"/>
      <c r="H206" s="303"/>
      <c r="I206" s="303"/>
      <c r="J206" s="303"/>
      <c r="K206" s="303"/>
      <c r="L206" s="304"/>
      <c r="M206" s="295"/>
    </row>
    <row r="207" spans="1:13">
      <c r="A207" s="297" t="s">
        <v>320</v>
      </c>
      <c r="B207" s="302" t="str">
        <f>'【補助シート】契約設備内訳表（負荷）'!AG81</f>
        <v/>
      </c>
      <c r="C207" s="303">
        <f>'【補助シート】契約設備内訳表（負荷）'!AY81</f>
        <v>0</v>
      </c>
      <c r="D207" s="303"/>
      <c r="E207" s="303">
        <f>'【補助シート】契約設備内訳表（負荷）'!BA81</f>
        <v>0</v>
      </c>
      <c r="F207" s="303"/>
      <c r="G207" s="303"/>
      <c r="H207" s="303"/>
      <c r="I207" s="303"/>
      <c r="J207" s="303"/>
      <c r="K207" s="303"/>
      <c r="L207" s="304"/>
      <c r="M207" s="295"/>
    </row>
    <row r="208" spans="1:13">
      <c r="A208" s="297" t="s">
        <v>320</v>
      </c>
      <c r="B208" s="302" t="str">
        <f>'【補助シート】契約設備内訳表（負荷）'!AG82</f>
        <v/>
      </c>
      <c r="C208" s="303">
        <f>'【補助シート】契約設備内訳表（負荷）'!AY82</f>
        <v>0</v>
      </c>
      <c r="D208" s="303"/>
      <c r="E208" s="303">
        <f>'【補助シート】契約設備内訳表（負荷）'!BA82</f>
        <v>0</v>
      </c>
      <c r="F208" s="303"/>
      <c r="G208" s="303"/>
      <c r="H208" s="303"/>
      <c r="I208" s="303"/>
      <c r="J208" s="303"/>
      <c r="K208" s="303"/>
      <c r="L208" s="304"/>
      <c r="M208" s="295"/>
    </row>
    <row r="209" spans="1:13">
      <c r="A209" s="297" t="s">
        <v>320</v>
      </c>
      <c r="B209" s="302" t="str">
        <f>'【補助シート】契約設備内訳表（負荷）'!AG83</f>
        <v/>
      </c>
      <c r="C209" s="303">
        <f>'【補助シート】契約設備内訳表（負荷）'!AY83</f>
        <v>0</v>
      </c>
      <c r="D209" s="303"/>
      <c r="E209" s="303">
        <f>'【補助シート】契約設備内訳表（負荷）'!BA83</f>
        <v>0</v>
      </c>
      <c r="F209" s="303"/>
      <c r="G209" s="303"/>
      <c r="H209" s="303"/>
      <c r="I209" s="303"/>
      <c r="J209" s="303"/>
      <c r="K209" s="303"/>
      <c r="L209" s="304"/>
      <c r="M209" s="295"/>
    </row>
    <row r="210" spans="1:13">
      <c r="A210" s="297" t="s">
        <v>320</v>
      </c>
      <c r="B210" s="305" t="str">
        <f>'【補助シート】契約設備内訳表（負荷）'!AG84</f>
        <v/>
      </c>
      <c r="C210" s="306">
        <f>'【補助シート】契約設備内訳表（負荷）'!AY84</f>
        <v>0</v>
      </c>
      <c r="D210" s="306"/>
      <c r="E210" s="306">
        <f>'【補助シート】契約設備内訳表（負荷）'!BA84</f>
        <v>0</v>
      </c>
      <c r="F210" s="306"/>
      <c r="G210" s="306"/>
      <c r="H210" s="306"/>
      <c r="I210" s="306"/>
      <c r="J210" s="306"/>
      <c r="K210" s="306"/>
      <c r="L210" s="307"/>
      <c r="M210" s="295"/>
    </row>
    <row r="211" spans="1:13">
      <c r="A211" s="297" t="s">
        <v>321</v>
      </c>
      <c r="B211" s="298" t="str">
        <f>'【補助シート】契約設備内訳表（負荷）'!AG85</f>
        <v/>
      </c>
      <c r="C211" s="299">
        <f>'【補助シート】契約設備内訳表（負荷）'!AY85</f>
        <v>0</v>
      </c>
      <c r="D211" s="299"/>
      <c r="E211" s="299">
        <f>'【補助シート】契約設備内訳表（負荷）'!BA85</f>
        <v>0</v>
      </c>
      <c r="F211" s="299"/>
      <c r="G211" s="299"/>
      <c r="H211" s="299"/>
      <c r="I211" s="299"/>
      <c r="J211" s="299"/>
      <c r="K211" s="299"/>
      <c r="L211" s="300"/>
      <c r="M211" s="295"/>
    </row>
    <row r="212" spans="1:13">
      <c r="A212" s="297" t="s">
        <v>321</v>
      </c>
      <c r="B212" s="302" t="str">
        <f>'【補助シート】契約設備内訳表（負荷）'!AG86</f>
        <v/>
      </c>
      <c r="C212" s="303">
        <f>'【補助シート】契約設備内訳表（負荷）'!AY86</f>
        <v>0</v>
      </c>
      <c r="D212" s="303"/>
      <c r="E212" s="303">
        <f>'【補助シート】契約設備内訳表（負荷）'!BA86</f>
        <v>0</v>
      </c>
      <c r="F212" s="303"/>
      <c r="G212" s="303"/>
      <c r="H212" s="303"/>
      <c r="I212" s="303"/>
      <c r="J212" s="303"/>
      <c r="K212" s="303"/>
      <c r="L212" s="304"/>
      <c r="M212" s="295"/>
    </row>
    <row r="213" spans="1:13">
      <c r="A213" s="297" t="s">
        <v>321</v>
      </c>
      <c r="B213" s="302" t="str">
        <f>'【補助シート】契約設備内訳表（負荷）'!AG87</f>
        <v/>
      </c>
      <c r="C213" s="303">
        <f>'【補助シート】契約設備内訳表（負荷）'!AY87</f>
        <v>0</v>
      </c>
      <c r="D213" s="303"/>
      <c r="E213" s="303">
        <f>'【補助シート】契約設備内訳表（負荷）'!BA87</f>
        <v>0</v>
      </c>
      <c r="F213" s="303"/>
      <c r="G213" s="303"/>
      <c r="H213" s="303"/>
      <c r="I213" s="303"/>
      <c r="J213" s="303"/>
      <c r="K213" s="303"/>
      <c r="L213" s="304"/>
      <c r="M213" s="295"/>
    </row>
    <row r="214" spans="1:13">
      <c r="A214" s="297" t="s">
        <v>321</v>
      </c>
      <c r="B214" s="302" t="str">
        <f>'【補助シート】契約設備内訳表（負荷）'!AG88</f>
        <v/>
      </c>
      <c r="C214" s="303">
        <f>'【補助シート】契約設備内訳表（負荷）'!AY88</f>
        <v>0</v>
      </c>
      <c r="D214" s="303"/>
      <c r="E214" s="303">
        <f>'【補助シート】契約設備内訳表（負荷）'!BA88</f>
        <v>0</v>
      </c>
      <c r="F214" s="303"/>
      <c r="G214" s="303"/>
      <c r="H214" s="303"/>
      <c r="I214" s="303"/>
      <c r="J214" s="303"/>
      <c r="K214" s="303"/>
      <c r="L214" s="304"/>
      <c r="M214" s="295"/>
    </row>
    <row r="215" spans="1:13">
      <c r="A215" s="297" t="s">
        <v>321</v>
      </c>
      <c r="B215" s="302" t="str">
        <f>'【補助シート】契約設備内訳表（負荷）'!AG89</f>
        <v/>
      </c>
      <c r="C215" s="303">
        <f>'【補助シート】契約設備内訳表（負荷）'!AY89</f>
        <v>0</v>
      </c>
      <c r="D215" s="303"/>
      <c r="E215" s="303">
        <f>'【補助シート】契約設備内訳表（負荷）'!BA89</f>
        <v>0</v>
      </c>
      <c r="F215" s="303"/>
      <c r="G215" s="303"/>
      <c r="H215" s="303"/>
      <c r="I215" s="303"/>
      <c r="J215" s="303"/>
      <c r="K215" s="303"/>
      <c r="L215" s="304"/>
      <c r="M215" s="295"/>
    </row>
    <row r="216" spans="1:13">
      <c r="A216" s="297" t="s">
        <v>321</v>
      </c>
      <c r="B216" s="302" t="str">
        <f>'【補助シート】契約設備内訳表（負荷）'!AG90</f>
        <v/>
      </c>
      <c r="C216" s="303">
        <f>'【補助シート】契約設備内訳表（負荷）'!AY90</f>
        <v>0</v>
      </c>
      <c r="D216" s="303"/>
      <c r="E216" s="303">
        <f>'【補助シート】契約設備内訳表（負荷）'!BA90</f>
        <v>0</v>
      </c>
      <c r="F216" s="303"/>
      <c r="G216" s="303"/>
      <c r="H216" s="303"/>
      <c r="I216" s="303"/>
      <c r="J216" s="303"/>
      <c r="K216" s="303"/>
      <c r="L216" s="304"/>
      <c r="M216" s="295"/>
    </row>
    <row r="217" spans="1:13">
      <c r="A217" s="297" t="s">
        <v>321</v>
      </c>
      <c r="B217" s="302" t="str">
        <f>'【補助シート】契約設備内訳表（負荷）'!AG91</f>
        <v/>
      </c>
      <c r="C217" s="303">
        <f>'【補助シート】契約設備内訳表（負荷）'!AY91</f>
        <v>0</v>
      </c>
      <c r="D217" s="303"/>
      <c r="E217" s="303">
        <f>'【補助シート】契約設備内訳表（負荷）'!BA91</f>
        <v>0</v>
      </c>
      <c r="F217" s="303"/>
      <c r="G217" s="303"/>
      <c r="H217" s="303"/>
      <c r="I217" s="303"/>
      <c r="J217" s="303"/>
      <c r="K217" s="303"/>
      <c r="L217" s="304"/>
      <c r="M217" s="295"/>
    </row>
    <row r="218" spans="1:13">
      <c r="A218" s="297" t="s">
        <v>321</v>
      </c>
      <c r="B218" s="302" t="str">
        <f>'【補助シート】契約設備内訳表（負荷）'!AG92</f>
        <v/>
      </c>
      <c r="C218" s="303">
        <f>'【補助シート】契約設備内訳表（負荷）'!AY92</f>
        <v>0</v>
      </c>
      <c r="D218" s="303"/>
      <c r="E218" s="303">
        <f>'【補助シート】契約設備内訳表（負荷）'!BA92</f>
        <v>0</v>
      </c>
      <c r="F218" s="303"/>
      <c r="G218" s="303"/>
      <c r="H218" s="303"/>
      <c r="I218" s="303"/>
      <c r="J218" s="303"/>
      <c r="K218" s="303"/>
      <c r="L218" s="304"/>
      <c r="M218" s="295"/>
    </row>
    <row r="219" spans="1:13">
      <c r="A219" s="297" t="s">
        <v>321</v>
      </c>
      <c r="B219" s="302" t="str">
        <f>'【補助シート】契約設備内訳表（負荷）'!AG93</f>
        <v/>
      </c>
      <c r="C219" s="303">
        <f>'【補助シート】契約設備内訳表（負荷）'!AY93</f>
        <v>0</v>
      </c>
      <c r="D219" s="303"/>
      <c r="E219" s="303">
        <f>'【補助シート】契約設備内訳表（負荷）'!BA93</f>
        <v>0</v>
      </c>
      <c r="F219" s="303"/>
      <c r="G219" s="303"/>
      <c r="H219" s="303"/>
      <c r="I219" s="303"/>
      <c r="J219" s="303"/>
      <c r="K219" s="303"/>
      <c r="L219" s="304"/>
      <c r="M219" s="295"/>
    </row>
    <row r="220" spans="1:13">
      <c r="A220" s="297" t="s">
        <v>321</v>
      </c>
      <c r="B220" s="302" t="str">
        <f>'【補助シート】契約設備内訳表（負荷）'!AG94</f>
        <v/>
      </c>
      <c r="C220" s="303">
        <f>'【補助シート】契約設備内訳表（負荷）'!AY94</f>
        <v>0</v>
      </c>
      <c r="D220" s="303"/>
      <c r="E220" s="303">
        <f>'【補助シート】契約設備内訳表（負荷）'!BA94</f>
        <v>0</v>
      </c>
      <c r="F220" s="303"/>
      <c r="G220" s="303"/>
      <c r="H220" s="303"/>
      <c r="I220" s="303"/>
      <c r="J220" s="303"/>
      <c r="K220" s="303"/>
      <c r="L220" s="304"/>
      <c r="M220" s="295"/>
    </row>
    <row r="221" spans="1:13">
      <c r="A221" s="297" t="s">
        <v>321</v>
      </c>
      <c r="B221" s="302" t="str">
        <f>'【補助シート】契約設備内訳表（負荷）'!AG95</f>
        <v/>
      </c>
      <c r="C221" s="303">
        <f>'【補助シート】契約設備内訳表（負荷）'!AY95</f>
        <v>0</v>
      </c>
      <c r="D221" s="303"/>
      <c r="E221" s="303">
        <f>'【補助シート】契約設備内訳表（負荷）'!BA95</f>
        <v>0</v>
      </c>
      <c r="F221" s="303"/>
      <c r="G221" s="303"/>
      <c r="H221" s="303"/>
      <c r="I221" s="303"/>
      <c r="J221" s="303"/>
      <c r="K221" s="303"/>
      <c r="L221" s="304"/>
      <c r="M221" s="295"/>
    </row>
    <row r="222" spans="1:13">
      <c r="A222" s="297" t="s">
        <v>321</v>
      </c>
      <c r="B222" s="302" t="str">
        <f>'【補助シート】契約設備内訳表（負荷）'!AG96</f>
        <v/>
      </c>
      <c r="C222" s="303">
        <f>'【補助シート】契約設備内訳表（負荷）'!AY96</f>
        <v>0</v>
      </c>
      <c r="D222" s="303"/>
      <c r="E222" s="303">
        <f>'【補助シート】契約設備内訳表（負荷）'!BA96</f>
        <v>0</v>
      </c>
      <c r="F222" s="303"/>
      <c r="G222" s="303"/>
      <c r="H222" s="303"/>
      <c r="I222" s="303"/>
      <c r="J222" s="303"/>
      <c r="K222" s="303"/>
      <c r="L222" s="304"/>
      <c r="M222" s="295"/>
    </row>
    <row r="223" spans="1:13">
      <c r="A223" s="297" t="s">
        <v>321</v>
      </c>
      <c r="B223" s="302" t="str">
        <f>'【補助シート】契約設備内訳表（負荷）'!AG97</f>
        <v/>
      </c>
      <c r="C223" s="303">
        <f>'【補助シート】契約設備内訳表（負荷）'!AY97</f>
        <v>0</v>
      </c>
      <c r="D223" s="303"/>
      <c r="E223" s="303">
        <f>'【補助シート】契約設備内訳表（負荷）'!BA97</f>
        <v>0</v>
      </c>
      <c r="F223" s="303"/>
      <c r="G223" s="303"/>
      <c r="H223" s="303"/>
      <c r="I223" s="303"/>
      <c r="J223" s="303"/>
      <c r="K223" s="303"/>
      <c r="L223" s="304"/>
      <c r="M223" s="295"/>
    </row>
    <row r="224" spans="1:13">
      <c r="A224" s="297" t="s">
        <v>321</v>
      </c>
      <c r="B224" s="302" t="str">
        <f>'【補助シート】契約設備内訳表（負荷）'!AG98</f>
        <v/>
      </c>
      <c r="C224" s="303">
        <f>'【補助シート】契約設備内訳表（負荷）'!AY98</f>
        <v>0</v>
      </c>
      <c r="D224" s="303"/>
      <c r="E224" s="303">
        <f>'【補助シート】契約設備内訳表（負荷）'!BA98</f>
        <v>0</v>
      </c>
      <c r="F224" s="303"/>
      <c r="G224" s="303"/>
      <c r="H224" s="303"/>
      <c r="I224" s="303"/>
      <c r="J224" s="303"/>
      <c r="K224" s="303"/>
      <c r="L224" s="304"/>
      <c r="M224" s="295"/>
    </row>
    <row r="225" spans="1:13">
      <c r="A225" s="297" t="s">
        <v>321</v>
      </c>
      <c r="B225" s="305" t="str">
        <f>'【補助シート】契約設備内訳表（負荷）'!AG99</f>
        <v/>
      </c>
      <c r="C225" s="306">
        <f>'【補助シート】契約設備内訳表（負荷）'!AY99</f>
        <v>0</v>
      </c>
      <c r="D225" s="306"/>
      <c r="E225" s="306">
        <f>'【補助シート】契約設備内訳表（負荷）'!BA99</f>
        <v>0</v>
      </c>
      <c r="F225" s="306"/>
      <c r="G225" s="306"/>
      <c r="H225" s="306"/>
      <c r="I225" s="306"/>
      <c r="J225" s="306"/>
      <c r="K225" s="306"/>
      <c r="L225" s="307"/>
      <c r="M225" s="295"/>
    </row>
    <row r="226" spans="1:13">
      <c r="A226" s="297" t="s">
        <v>325</v>
      </c>
      <c r="B226" s="302" t="str">
        <f>'【補助シート】契約設備内訳表（負荷）'!AG100</f>
        <v/>
      </c>
      <c r="C226" s="303">
        <f>'【補助シート】契約設備内訳表（負荷）'!AY100</f>
        <v>0</v>
      </c>
      <c r="D226" s="303"/>
      <c r="E226" s="303">
        <f>'【補助シート】契約設備内訳表（負荷）'!BA100</f>
        <v>0</v>
      </c>
      <c r="F226" s="303"/>
      <c r="G226" s="303"/>
      <c r="H226" s="303"/>
      <c r="I226" s="303"/>
      <c r="J226" s="303"/>
      <c r="K226" s="303"/>
      <c r="L226" s="304"/>
      <c r="M226" s="295"/>
    </row>
    <row r="227" spans="1:13">
      <c r="A227" s="297" t="s">
        <v>325</v>
      </c>
      <c r="B227" s="302" t="str">
        <f>'【補助シート】契約設備内訳表（負荷）'!AG101</f>
        <v/>
      </c>
      <c r="C227" s="303">
        <f>'【補助シート】契約設備内訳表（負荷）'!AY101</f>
        <v>0</v>
      </c>
      <c r="D227" s="303"/>
      <c r="E227" s="303">
        <f>'【補助シート】契約設備内訳表（負荷）'!BA101</f>
        <v>0</v>
      </c>
      <c r="F227" s="303"/>
      <c r="G227" s="303"/>
      <c r="H227" s="303"/>
      <c r="I227" s="303"/>
      <c r="J227" s="303"/>
      <c r="K227" s="303"/>
      <c r="L227" s="304"/>
      <c r="M227" s="295"/>
    </row>
    <row r="228" spans="1:13">
      <c r="A228" s="297" t="s">
        <v>325</v>
      </c>
      <c r="B228" s="302" t="str">
        <f>'【補助シート】契約設備内訳表（負荷）'!AG102</f>
        <v/>
      </c>
      <c r="C228" s="303">
        <f>'【補助シート】契約設備内訳表（負荷）'!AY102</f>
        <v>0</v>
      </c>
      <c r="D228" s="303"/>
      <c r="E228" s="303">
        <f>'【補助シート】契約設備内訳表（負荷）'!BA102</f>
        <v>0</v>
      </c>
      <c r="F228" s="303"/>
      <c r="G228" s="303"/>
      <c r="H228" s="303"/>
      <c r="I228" s="303"/>
      <c r="J228" s="303"/>
      <c r="K228" s="303"/>
      <c r="L228" s="304"/>
      <c r="M228" s="295"/>
    </row>
    <row r="229" spans="1:13">
      <c r="A229" s="297" t="s">
        <v>325</v>
      </c>
      <c r="B229" s="302" t="str">
        <f>'【補助シート】契約設備内訳表（負荷）'!AG103</f>
        <v/>
      </c>
      <c r="C229" s="303">
        <f>'【補助シート】契約設備内訳表（負荷）'!AY103</f>
        <v>0</v>
      </c>
      <c r="D229" s="303"/>
      <c r="E229" s="303">
        <f>'【補助シート】契約設備内訳表（負荷）'!BA103</f>
        <v>0</v>
      </c>
      <c r="F229" s="303"/>
      <c r="G229" s="303"/>
      <c r="H229" s="303"/>
      <c r="I229" s="303"/>
      <c r="J229" s="303"/>
      <c r="K229" s="303"/>
      <c r="L229" s="304"/>
      <c r="M229" s="295"/>
    </row>
    <row r="230" spans="1:13">
      <c r="A230" s="297" t="s">
        <v>325</v>
      </c>
      <c r="B230" s="302" t="str">
        <f>'【補助シート】契約設備内訳表（負荷）'!AG104</f>
        <v/>
      </c>
      <c r="C230" s="303">
        <f>'【補助シート】契約設備内訳表（負荷）'!AY104</f>
        <v>0</v>
      </c>
      <c r="D230" s="303"/>
      <c r="E230" s="303">
        <f>'【補助シート】契約設備内訳表（負荷）'!BA104</f>
        <v>0</v>
      </c>
      <c r="F230" s="303"/>
      <c r="G230" s="303"/>
      <c r="H230" s="303"/>
      <c r="I230" s="303"/>
      <c r="J230" s="303"/>
      <c r="K230" s="303"/>
      <c r="L230" s="304"/>
      <c r="M230" s="295"/>
    </row>
    <row r="231" spans="1:13">
      <c r="A231" s="297" t="s">
        <v>325</v>
      </c>
      <c r="B231" s="302" t="str">
        <f>'【補助シート】契約設備内訳表（負荷）'!AG105</f>
        <v/>
      </c>
      <c r="C231" s="303">
        <f>'【補助シート】契約設備内訳表（負荷）'!AY105</f>
        <v>0</v>
      </c>
      <c r="D231" s="303"/>
      <c r="E231" s="303">
        <f>'【補助シート】契約設備内訳表（負荷）'!BA105</f>
        <v>0</v>
      </c>
      <c r="F231" s="303"/>
      <c r="G231" s="303"/>
      <c r="H231" s="303"/>
      <c r="I231" s="303"/>
      <c r="J231" s="303"/>
      <c r="K231" s="303"/>
      <c r="L231" s="304"/>
      <c r="M231" s="295"/>
    </row>
    <row r="232" spans="1:13">
      <c r="A232" s="297" t="s">
        <v>325</v>
      </c>
      <c r="B232" s="302" t="str">
        <f>'【補助シート】契約設備内訳表（負荷）'!AG106</f>
        <v/>
      </c>
      <c r="C232" s="303">
        <f>'【補助シート】契約設備内訳表（負荷）'!AY106</f>
        <v>0</v>
      </c>
      <c r="D232" s="303"/>
      <c r="E232" s="303">
        <f>'【補助シート】契約設備内訳表（負荷）'!BA106</f>
        <v>0</v>
      </c>
      <c r="F232" s="303"/>
      <c r="G232" s="303"/>
      <c r="H232" s="303"/>
      <c r="I232" s="303"/>
      <c r="J232" s="303"/>
      <c r="K232" s="303"/>
      <c r="L232" s="304"/>
      <c r="M232" s="295"/>
    </row>
    <row r="233" spans="1:13">
      <c r="A233" s="297" t="s">
        <v>325</v>
      </c>
      <c r="B233" s="302" t="str">
        <f>'【補助シート】契約設備内訳表（負荷）'!AG107</f>
        <v/>
      </c>
      <c r="C233" s="303">
        <f>'【補助シート】契約設備内訳表（負荷）'!AY107</f>
        <v>0</v>
      </c>
      <c r="D233" s="303"/>
      <c r="E233" s="303">
        <f>'【補助シート】契約設備内訳表（負荷）'!BA107</f>
        <v>0</v>
      </c>
      <c r="F233" s="303"/>
      <c r="G233" s="303"/>
      <c r="H233" s="303"/>
      <c r="I233" s="303"/>
      <c r="J233" s="303"/>
      <c r="K233" s="303"/>
      <c r="L233" s="304"/>
      <c r="M233" s="295"/>
    </row>
    <row r="234" spans="1:13">
      <c r="A234" s="297" t="s">
        <v>325</v>
      </c>
      <c r="B234" s="302" t="str">
        <f>'【補助シート】契約設備内訳表（負荷）'!AG108</f>
        <v/>
      </c>
      <c r="C234" s="303">
        <f>'【補助シート】契約設備内訳表（負荷）'!AY108</f>
        <v>0</v>
      </c>
      <c r="D234" s="303"/>
      <c r="E234" s="303">
        <f>'【補助シート】契約設備内訳表（負荷）'!BA108</f>
        <v>0</v>
      </c>
      <c r="F234" s="303"/>
      <c r="G234" s="303"/>
      <c r="H234" s="303"/>
      <c r="I234" s="303"/>
      <c r="J234" s="303"/>
      <c r="K234" s="303"/>
      <c r="L234" s="304"/>
      <c r="M234" s="295"/>
    </row>
    <row r="235" spans="1:13">
      <c r="A235" s="297" t="s">
        <v>325</v>
      </c>
      <c r="B235" s="302" t="str">
        <f>'【補助シート】契約設備内訳表（負荷）'!AG109</f>
        <v/>
      </c>
      <c r="C235" s="303">
        <f>'【補助シート】契約設備内訳表（負荷）'!AY109</f>
        <v>0</v>
      </c>
      <c r="D235" s="303"/>
      <c r="E235" s="303">
        <f>'【補助シート】契約設備内訳表（負荷）'!BA109</f>
        <v>0</v>
      </c>
      <c r="F235" s="303"/>
      <c r="G235" s="303"/>
      <c r="H235" s="303"/>
      <c r="I235" s="303"/>
      <c r="J235" s="303"/>
      <c r="K235" s="303"/>
      <c r="L235" s="304"/>
      <c r="M235" s="295"/>
    </row>
    <row r="236" spans="1:13">
      <c r="A236" s="297" t="s">
        <v>325</v>
      </c>
      <c r="B236" s="302" t="str">
        <f>'【補助シート】契約設備内訳表（負荷）'!AG110</f>
        <v/>
      </c>
      <c r="C236" s="303">
        <f>'【補助シート】契約設備内訳表（負荷）'!AY110</f>
        <v>0</v>
      </c>
      <c r="D236" s="303"/>
      <c r="E236" s="303">
        <f>'【補助シート】契約設備内訳表（負荷）'!BA110</f>
        <v>0</v>
      </c>
      <c r="F236" s="303"/>
      <c r="G236" s="303"/>
      <c r="H236" s="303"/>
      <c r="I236" s="303"/>
      <c r="J236" s="303"/>
      <c r="K236" s="303"/>
      <c r="L236" s="304"/>
      <c r="M236" s="295"/>
    </row>
    <row r="237" spans="1:13">
      <c r="A237" s="297" t="s">
        <v>325</v>
      </c>
      <c r="B237" s="302" t="str">
        <f>'【補助シート】契約設備内訳表（負荷）'!AG111</f>
        <v/>
      </c>
      <c r="C237" s="303">
        <f>'【補助シート】契約設備内訳表（負荷）'!AY111</f>
        <v>0</v>
      </c>
      <c r="D237" s="303"/>
      <c r="E237" s="303">
        <f>'【補助シート】契約設備内訳表（負荷）'!BA111</f>
        <v>0</v>
      </c>
      <c r="F237" s="303"/>
      <c r="G237" s="303"/>
      <c r="H237" s="303"/>
      <c r="I237" s="303"/>
      <c r="J237" s="303"/>
      <c r="K237" s="303"/>
      <c r="L237" s="304"/>
      <c r="M237" s="295"/>
    </row>
    <row r="238" spans="1:13">
      <c r="A238" s="297" t="s">
        <v>325</v>
      </c>
      <c r="B238" s="302" t="str">
        <f>'【補助シート】契約設備内訳表（負荷）'!AG112</f>
        <v/>
      </c>
      <c r="C238" s="303">
        <f>'【補助シート】契約設備内訳表（負荷）'!AY112</f>
        <v>0</v>
      </c>
      <c r="D238" s="303"/>
      <c r="E238" s="303">
        <f>'【補助シート】契約設備内訳表（負荷）'!BA112</f>
        <v>0</v>
      </c>
      <c r="F238" s="303"/>
      <c r="G238" s="303"/>
      <c r="H238" s="303"/>
      <c r="I238" s="303"/>
      <c r="J238" s="303"/>
      <c r="K238" s="303"/>
      <c r="L238" s="304"/>
      <c r="M238" s="295"/>
    </row>
    <row r="239" spans="1:13">
      <c r="A239" s="297" t="s">
        <v>325</v>
      </c>
      <c r="B239" s="302" t="str">
        <f>'【補助シート】契約設備内訳表（負荷）'!AG113</f>
        <v/>
      </c>
      <c r="C239" s="303">
        <f>'【補助シート】契約設備内訳表（負荷）'!AY113</f>
        <v>0</v>
      </c>
      <c r="D239" s="303"/>
      <c r="E239" s="303">
        <f>'【補助シート】契約設備内訳表（負荷）'!BA113</f>
        <v>0</v>
      </c>
      <c r="F239" s="303"/>
      <c r="G239" s="303"/>
      <c r="H239" s="303"/>
      <c r="I239" s="303"/>
      <c r="J239" s="303"/>
      <c r="K239" s="303"/>
      <c r="L239" s="304"/>
      <c r="M239" s="295"/>
    </row>
    <row r="240" spans="1:13">
      <c r="A240" s="297" t="s">
        <v>325</v>
      </c>
      <c r="B240" s="302" t="str">
        <f>'【補助シート】契約設備内訳表（負荷）'!AG114</f>
        <v/>
      </c>
      <c r="C240" s="303">
        <f>'【補助シート】契約設備内訳表（負荷）'!AY114</f>
        <v>0</v>
      </c>
      <c r="D240" s="303"/>
      <c r="E240" s="303">
        <f>'【補助シート】契約設備内訳表（負荷）'!BA114</f>
        <v>0</v>
      </c>
      <c r="F240" s="303"/>
      <c r="G240" s="303"/>
      <c r="H240" s="303"/>
      <c r="I240" s="303"/>
      <c r="J240" s="303"/>
      <c r="K240" s="303"/>
      <c r="L240" s="304"/>
      <c r="M240" s="295"/>
    </row>
    <row r="241" spans="1:13">
      <c r="A241" s="297" t="s">
        <v>322</v>
      </c>
      <c r="B241" s="298" t="str">
        <f>'【補助シート】契約設備内訳表（負荷）'!AG115</f>
        <v/>
      </c>
      <c r="C241" s="299">
        <f>'【補助シート】契約設備内訳表（負荷）'!AY115</f>
        <v>0</v>
      </c>
      <c r="D241" s="299"/>
      <c r="E241" s="299">
        <f>'【補助シート】契約設備内訳表（負荷）'!BA115</f>
        <v>0</v>
      </c>
      <c r="F241" s="299"/>
      <c r="G241" s="299"/>
      <c r="H241" s="299"/>
      <c r="I241" s="299"/>
      <c r="J241" s="299"/>
      <c r="K241" s="299"/>
      <c r="L241" s="300"/>
      <c r="M241" s="295"/>
    </row>
    <row r="242" spans="1:13">
      <c r="A242" s="297" t="s">
        <v>322</v>
      </c>
      <c r="B242" s="302" t="str">
        <f>'【補助シート】契約設備内訳表（負荷）'!AG116</f>
        <v/>
      </c>
      <c r="C242" s="303">
        <f>'【補助シート】契約設備内訳表（負荷）'!AY116</f>
        <v>0</v>
      </c>
      <c r="D242" s="303"/>
      <c r="E242" s="303">
        <f>'【補助シート】契約設備内訳表（負荷）'!BA116</f>
        <v>0</v>
      </c>
      <c r="F242" s="303"/>
      <c r="G242" s="303"/>
      <c r="H242" s="303"/>
      <c r="I242" s="303"/>
      <c r="J242" s="303"/>
      <c r="K242" s="303"/>
      <c r="L242" s="304"/>
      <c r="M242" s="295"/>
    </row>
    <row r="243" spans="1:13">
      <c r="A243" s="297" t="s">
        <v>322</v>
      </c>
      <c r="B243" s="302" t="str">
        <f>'【補助シート】契約設備内訳表（負荷）'!AG117</f>
        <v/>
      </c>
      <c r="C243" s="303">
        <f>'【補助シート】契約設備内訳表（負荷）'!AY117</f>
        <v>0</v>
      </c>
      <c r="D243" s="303"/>
      <c r="E243" s="303">
        <f>'【補助シート】契約設備内訳表（負荷）'!BA117</f>
        <v>0</v>
      </c>
      <c r="F243" s="303"/>
      <c r="G243" s="303"/>
      <c r="H243" s="303"/>
      <c r="I243" s="303"/>
      <c r="J243" s="303"/>
      <c r="K243" s="303"/>
      <c r="L243" s="304"/>
      <c r="M243" s="295"/>
    </row>
    <row r="244" spans="1:13">
      <c r="A244" s="297" t="s">
        <v>322</v>
      </c>
      <c r="B244" s="302" t="str">
        <f>'【補助シート】契約設備内訳表（負荷）'!AG118</f>
        <v/>
      </c>
      <c r="C244" s="303">
        <f>'【補助シート】契約設備内訳表（負荷）'!AY118</f>
        <v>0</v>
      </c>
      <c r="D244" s="303"/>
      <c r="E244" s="303">
        <f>'【補助シート】契約設備内訳表（負荷）'!BA118</f>
        <v>0</v>
      </c>
      <c r="F244" s="303"/>
      <c r="G244" s="303"/>
      <c r="H244" s="303"/>
      <c r="I244" s="303"/>
      <c r="J244" s="303"/>
      <c r="K244" s="303"/>
      <c r="L244" s="304"/>
      <c r="M244" s="295"/>
    </row>
    <row r="245" spans="1:13">
      <c r="A245" s="297" t="s">
        <v>322</v>
      </c>
      <c r="B245" s="302" t="str">
        <f>'【補助シート】契約設備内訳表（負荷）'!AG119</f>
        <v/>
      </c>
      <c r="C245" s="303">
        <f>'【補助シート】契約設備内訳表（負荷）'!AY119</f>
        <v>0</v>
      </c>
      <c r="D245" s="303"/>
      <c r="E245" s="303">
        <f>'【補助シート】契約設備内訳表（負荷）'!BA119</f>
        <v>0</v>
      </c>
      <c r="F245" s="303"/>
      <c r="G245" s="303"/>
      <c r="H245" s="303"/>
      <c r="I245" s="303"/>
      <c r="J245" s="303"/>
      <c r="K245" s="303"/>
      <c r="L245" s="304"/>
      <c r="M245" s="295"/>
    </row>
    <row r="246" spans="1:13">
      <c r="A246" s="297" t="s">
        <v>322</v>
      </c>
      <c r="B246" s="302" t="str">
        <f>'【補助シート】契約設備内訳表（負荷）'!AG120</f>
        <v/>
      </c>
      <c r="C246" s="303">
        <f>'【補助シート】契約設備内訳表（負荷）'!AY120</f>
        <v>0</v>
      </c>
      <c r="D246" s="303"/>
      <c r="E246" s="303">
        <f>'【補助シート】契約設備内訳表（負荷）'!BA120</f>
        <v>0</v>
      </c>
      <c r="F246" s="303"/>
      <c r="G246" s="303"/>
      <c r="H246" s="303"/>
      <c r="I246" s="303"/>
      <c r="J246" s="303"/>
      <c r="K246" s="303"/>
      <c r="L246" s="304"/>
      <c r="M246" s="295"/>
    </row>
    <row r="247" spans="1:13">
      <c r="A247" s="297" t="s">
        <v>322</v>
      </c>
      <c r="B247" s="302" t="str">
        <f>'【補助シート】契約設備内訳表（負荷）'!AG121</f>
        <v/>
      </c>
      <c r="C247" s="303">
        <f>'【補助シート】契約設備内訳表（負荷）'!AY121</f>
        <v>0</v>
      </c>
      <c r="D247" s="303"/>
      <c r="E247" s="303">
        <f>'【補助シート】契約設備内訳表（負荷）'!BA121</f>
        <v>0</v>
      </c>
      <c r="F247" s="303"/>
      <c r="G247" s="303"/>
      <c r="H247" s="303"/>
      <c r="I247" s="303"/>
      <c r="J247" s="303"/>
      <c r="K247" s="303"/>
      <c r="L247" s="304"/>
      <c r="M247" s="295"/>
    </row>
    <row r="248" spans="1:13">
      <c r="A248" s="297" t="s">
        <v>322</v>
      </c>
      <c r="B248" s="302" t="str">
        <f>'【補助シート】契約設備内訳表（負荷）'!AG122</f>
        <v/>
      </c>
      <c r="C248" s="303">
        <f>'【補助シート】契約設備内訳表（負荷）'!AY122</f>
        <v>0</v>
      </c>
      <c r="D248" s="303"/>
      <c r="E248" s="303">
        <f>'【補助シート】契約設備内訳表（負荷）'!BA122</f>
        <v>0</v>
      </c>
      <c r="F248" s="303"/>
      <c r="G248" s="303"/>
      <c r="H248" s="303"/>
      <c r="I248" s="303"/>
      <c r="J248" s="303"/>
      <c r="K248" s="303"/>
      <c r="L248" s="304"/>
      <c r="M248" s="295"/>
    </row>
    <row r="249" spans="1:13">
      <c r="A249" s="297" t="s">
        <v>322</v>
      </c>
      <c r="B249" s="302" t="str">
        <f>'【補助シート】契約設備内訳表（負荷）'!AG123</f>
        <v/>
      </c>
      <c r="C249" s="303">
        <f>'【補助シート】契約設備内訳表（負荷）'!AY123</f>
        <v>0</v>
      </c>
      <c r="D249" s="303"/>
      <c r="E249" s="303">
        <f>'【補助シート】契約設備内訳表（負荷）'!BA123</f>
        <v>0</v>
      </c>
      <c r="F249" s="303"/>
      <c r="G249" s="303"/>
      <c r="H249" s="303"/>
      <c r="I249" s="303"/>
      <c r="J249" s="303"/>
      <c r="K249" s="303"/>
      <c r="L249" s="304"/>
      <c r="M249" s="295"/>
    </row>
    <row r="250" spans="1:13">
      <c r="A250" s="297" t="s">
        <v>322</v>
      </c>
      <c r="B250" s="302" t="str">
        <f>'【補助シート】契約設備内訳表（負荷）'!AG124</f>
        <v/>
      </c>
      <c r="C250" s="303">
        <f>'【補助シート】契約設備内訳表（負荷）'!AY124</f>
        <v>0</v>
      </c>
      <c r="D250" s="303"/>
      <c r="E250" s="303">
        <f>'【補助シート】契約設備内訳表（負荷）'!BA124</f>
        <v>0</v>
      </c>
      <c r="F250" s="303"/>
      <c r="G250" s="303"/>
      <c r="H250" s="303"/>
      <c r="I250" s="303"/>
      <c r="J250" s="303"/>
      <c r="K250" s="303"/>
      <c r="L250" s="304"/>
      <c r="M250" s="295"/>
    </row>
    <row r="251" spans="1:13">
      <c r="A251" s="297" t="s">
        <v>322</v>
      </c>
      <c r="B251" s="302" t="str">
        <f>'【補助シート】契約設備内訳表（負荷）'!AG125</f>
        <v/>
      </c>
      <c r="C251" s="303">
        <f>'【補助シート】契約設備内訳表（負荷）'!AY125</f>
        <v>0</v>
      </c>
      <c r="D251" s="303"/>
      <c r="E251" s="303">
        <f>'【補助シート】契約設備内訳表（負荷）'!BA125</f>
        <v>0</v>
      </c>
      <c r="F251" s="303"/>
      <c r="G251" s="303"/>
      <c r="H251" s="303"/>
      <c r="I251" s="303"/>
      <c r="J251" s="303"/>
      <c r="K251" s="303"/>
      <c r="L251" s="304"/>
      <c r="M251" s="295"/>
    </row>
    <row r="252" spans="1:13">
      <c r="A252" s="297" t="s">
        <v>322</v>
      </c>
      <c r="B252" s="302" t="str">
        <f>'【補助シート】契約設備内訳表（負荷）'!AG126</f>
        <v/>
      </c>
      <c r="C252" s="303">
        <f>'【補助シート】契約設備内訳表（負荷）'!AY126</f>
        <v>0</v>
      </c>
      <c r="D252" s="303"/>
      <c r="E252" s="303">
        <f>'【補助シート】契約設備内訳表（負荷）'!BA126</f>
        <v>0</v>
      </c>
      <c r="F252" s="303"/>
      <c r="G252" s="303"/>
      <c r="H252" s="303"/>
      <c r="I252" s="303"/>
      <c r="J252" s="303"/>
      <c r="K252" s="303"/>
      <c r="L252" s="304"/>
      <c r="M252" s="295"/>
    </row>
    <row r="253" spans="1:13">
      <c r="A253" s="297" t="s">
        <v>322</v>
      </c>
      <c r="B253" s="302" t="str">
        <f>'【補助シート】契約設備内訳表（負荷）'!AG127</f>
        <v/>
      </c>
      <c r="C253" s="303">
        <f>'【補助シート】契約設備内訳表（負荷）'!AY127</f>
        <v>0</v>
      </c>
      <c r="D253" s="303"/>
      <c r="E253" s="303">
        <f>'【補助シート】契約設備内訳表（負荷）'!BA127</f>
        <v>0</v>
      </c>
      <c r="F253" s="303"/>
      <c r="G253" s="303"/>
      <c r="H253" s="303"/>
      <c r="I253" s="303"/>
      <c r="J253" s="303"/>
      <c r="K253" s="303"/>
      <c r="L253" s="304"/>
      <c r="M253" s="295"/>
    </row>
    <row r="254" spans="1:13">
      <c r="A254" s="297" t="s">
        <v>322</v>
      </c>
      <c r="B254" s="302" t="str">
        <f>'【補助シート】契約設備内訳表（負荷）'!AG128</f>
        <v/>
      </c>
      <c r="C254" s="303">
        <f>'【補助シート】契約設備内訳表（負荷）'!AY128</f>
        <v>0</v>
      </c>
      <c r="D254" s="303"/>
      <c r="E254" s="303">
        <f>'【補助シート】契約設備内訳表（負荷）'!BA128</f>
        <v>0</v>
      </c>
      <c r="F254" s="303"/>
      <c r="G254" s="303"/>
      <c r="H254" s="303"/>
      <c r="I254" s="303"/>
      <c r="J254" s="303"/>
      <c r="K254" s="303"/>
      <c r="L254" s="304"/>
      <c r="M254" s="295"/>
    </row>
    <row r="255" spans="1:13">
      <c r="A255" s="297" t="s">
        <v>322</v>
      </c>
      <c r="B255" s="305" t="str">
        <f>'【補助シート】契約設備内訳表（負荷）'!AG259</f>
        <v/>
      </c>
      <c r="C255" s="306">
        <f>'【補助シート】契約設備内訳表（負荷）'!AY259</f>
        <v>0</v>
      </c>
      <c r="D255" s="306"/>
      <c r="E255" s="306">
        <f>'【補助シート】契約設備内訳表（負荷）'!BA259</f>
        <v>0</v>
      </c>
      <c r="F255" s="306"/>
      <c r="G255" s="306"/>
      <c r="H255" s="306"/>
      <c r="I255" s="306"/>
      <c r="J255" s="306"/>
      <c r="K255" s="306"/>
      <c r="L255" s="307"/>
      <c r="M255" s="295"/>
    </row>
    <row r="256" spans="1:13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 hidden="1"/>
    <row r="365" hidden="1"/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1244"/>
  <sheetViews>
    <sheetView showGridLines="0" zoomScaleNormal="100" workbookViewId="0">
      <selection activeCell="B2" sqref="B2:D2"/>
    </sheetView>
  </sheetViews>
  <sheetFormatPr defaultColWidth="8.625" defaultRowHeight="13.5"/>
  <cols>
    <col min="1" max="1" width="2.25" style="46" customWidth="1"/>
    <col min="2" max="2" width="3.75" style="46" customWidth="1"/>
    <col min="3" max="3" width="8.625" style="128" customWidth="1"/>
    <col min="4" max="4" width="9.125" style="46" bestFit="1" customWidth="1"/>
    <col min="5" max="5" width="5.625" style="46" customWidth="1"/>
    <col min="6" max="6" width="14.375" style="46" customWidth="1"/>
    <col min="7" max="7" width="8.5" style="46" customWidth="1"/>
    <col min="8" max="8" width="5.625" style="46" customWidth="1"/>
    <col min="9" max="9" width="9.125" style="46" bestFit="1" customWidth="1"/>
    <col min="10" max="11" width="2" style="46" customWidth="1"/>
    <col min="12" max="12" width="3.75" style="46" customWidth="1"/>
    <col min="13" max="13" width="6.125" style="128" customWidth="1"/>
    <col min="14" max="14" width="9" style="46" customWidth="1"/>
    <col min="15" max="15" width="5.625" style="46" customWidth="1"/>
    <col min="16" max="16" width="14.375" style="46" customWidth="1"/>
    <col min="17" max="17" width="8.5" style="46" customWidth="1"/>
    <col min="18" max="18" width="5.625" style="46" customWidth="1"/>
    <col min="19" max="19" width="9.125" style="46" bestFit="1" customWidth="1"/>
    <col min="20" max="20" width="8.625" style="46" customWidth="1"/>
    <col min="21" max="23" width="11.25" style="46" customWidth="1"/>
    <col min="24" max="46" width="8.625" style="46" customWidth="1"/>
    <col min="47" max="47" width="4.875" style="46" customWidth="1"/>
    <col min="48" max="48" width="10.625" style="46" customWidth="1"/>
    <col min="49" max="49" width="8.625" style="46" customWidth="1"/>
    <col min="50" max="50" width="10" style="46" customWidth="1"/>
    <col min="51" max="54" width="7.75" style="46" customWidth="1"/>
    <col min="55" max="56" width="8.875" style="46" customWidth="1"/>
    <col min="57" max="57" width="7.75" style="46" customWidth="1"/>
    <col min="58" max="59" width="8.875" style="46" customWidth="1"/>
    <col min="60" max="60" width="8.625" style="46" customWidth="1"/>
    <col min="61" max="16384" width="8.625" style="46"/>
  </cols>
  <sheetData>
    <row r="1" spans="2:59" ht="14.25" customHeight="1" thickBot="1">
      <c r="L1" s="129"/>
      <c r="M1" s="129"/>
      <c r="N1" s="129"/>
      <c r="O1" s="129"/>
      <c r="P1" s="129"/>
      <c r="Q1" s="129"/>
      <c r="R1" s="129"/>
      <c r="S1" s="129"/>
    </row>
    <row r="2" spans="2:59" ht="20.25" customHeight="1" thickTop="1" thickBot="1">
      <c r="B2" s="731" t="s">
        <v>282</v>
      </c>
      <c r="C2" s="731"/>
      <c r="D2" s="731"/>
      <c r="E2" s="129"/>
      <c r="F2" s="130"/>
      <c r="H2" s="129"/>
      <c r="I2" s="131"/>
      <c r="K2" s="129"/>
      <c r="L2" s="129"/>
      <c r="M2" s="129"/>
      <c r="N2" s="129"/>
      <c r="O2" s="129"/>
      <c r="P2" s="129"/>
      <c r="Q2" s="129"/>
      <c r="R2" s="129"/>
      <c r="S2" s="129"/>
      <c r="AZ2" s="732" t="s">
        <v>295</v>
      </c>
      <c r="BA2" s="733"/>
      <c r="BC2" s="732" t="s">
        <v>196</v>
      </c>
      <c r="BD2" s="733"/>
      <c r="BF2" s="732" t="s">
        <v>197</v>
      </c>
      <c r="BG2" s="733"/>
    </row>
    <row r="3" spans="2:59" ht="14.25" customHeight="1" thickTop="1" thickBot="1">
      <c r="E3" s="129"/>
      <c r="K3" s="129"/>
      <c r="L3" s="132"/>
      <c r="M3" s="132"/>
      <c r="N3" s="132"/>
      <c r="O3" s="132"/>
      <c r="P3" s="132"/>
      <c r="Q3" s="132"/>
      <c r="R3" s="132"/>
      <c r="S3" s="132"/>
      <c r="AZ3" s="47" t="s">
        <v>198</v>
      </c>
      <c r="BA3" s="47" t="s">
        <v>199</v>
      </c>
      <c r="BC3" s="47" t="s">
        <v>198</v>
      </c>
      <c r="BD3" s="47" t="s">
        <v>199</v>
      </c>
      <c r="BF3" s="47" t="s">
        <v>198</v>
      </c>
      <c r="BG3" s="47" t="s">
        <v>199</v>
      </c>
    </row>
    <row r="4" spans="2:59">
      <c r="B4" s="133"/>
      <c r="C4" s="134" t="s">
        <v>200</v>
      </c>
      <c r="D4" s="134" t="s">
        <v>201</v>
      </c>
      <c r="E4" s="734" t="s">
        <v>202</v>
      </c>
      <c r="F4" s="734" t="s">
        <v>203</v>
      </c>
      <c r="G4" s="134" t="s">
        <v>58</v>
      </c>
      <c r="H4" s="734" t="s">
        <v>202</v>
      </c>
      <c r="I4" s="734" t="s">
        <v>204</v>
      </c>
      <c r="L4" s="133"/>
      <c r="M4" s="134" t="s">
        <v>200</v>
      </c>
      <c r="N4" s="134" t="s">
        <v>201</v>
      </c>
      <c r="O4" s="734" t="s">
        <v>202</v>
      </c>
      <c r="P4" s="734" t="s">
        <v>203</v>
      </c>
      <c r="Q4" s="134" t="s">
        <v>58</v>
      </c>
      <c r="R4" s="734" t="s">
        <v>202</v>
      </c>
      <c r="S4" s="734" t="s">
        <v>204</v>
      </c>
      <c r="U4" s="289" t="s">
        <v>205</v>
      </c>
      <c r="V4" s="289" t="s">
        <v>206</v>
      </c>
      <c r="W4" s="289" t="s">
        <v>207</v>
      </c>
      <c r="X4" s="290" t="s">
        <v>208</v>
      </c>
      <c r="Y4" s="290" t="s">
        <v>209</v>
      </c>
      <c r="Z4" s="290" t="s">
        <v>210</v>
      </c>
      <c r="AA4" s="290" t="s">
        <v>211</v>
      </c>
      <c r="AB4" s="290" t="s">
        <v>212</v>
      </c>
      <c r="AC4" s="290" t="s">
        <v>213</v>
      </c>
      <c r="AD4" s="290" t="s">
        <v>214</v>
      </c>
      <c r="AE4" s="290" t="s">
        <v>215</v>
      </c>
      <c r="AF4" s="290" t="s">
        <v>216</v>
      </c>
      <c r="AG4" s="290" t="s">
        <v>217</v>
      </c>
      <c r="AH4" s="290" t="s">
        <v>218</v>
      </c>
      <c r="AI4" s="290" t="s">
        <v>219</v>
      </c>
      <c r="AJ4" s="290" t="s">
        <v>220</v>
      </c>
      <c r="AK4" s="290" t="s">
        <v>221</v>
      </c>
      <c r="AL4" s="290" t="s">
        <v>222</v>
      </c>
      <c r="AM4" s="290" t="s">
        <v>223</v>
      </c>
      <c r="AN4" s="290" t="s">
        <v>224</v>
      </c>
      <c r="AO4" s="290" t="s">
        <v>225</v>
      </c>
      <c r="AP4" s="290" t="s">
        <v>226</v>
      </c>
      <c r="AQ4" s="290" t="s">
        <v>227</v>
      </c>
      <c r="AS4" s="135"/>
      <c r="AT4" s="136" t="s">
        <v>228</v>
      </c>
      <c r="AU4" s="137"/>
      <c r="AV4" s="138"/>
      <c r="AW4" s="138" t="s">
        <v>229</v>
      </c>
      <c r="AX4" s="139"/>
      <c r="AZ4" s="140">
        <v>1</v>
      </c>
      <c r="BA4" s="140">
        <v>30</v>
      </c>
      <c r="BC4" s="140">
        <v>1</v>
      </c>
      <c r="BD4" s="140">
        <v>50</v>
      </c>
      <c r="BF4" s="140">
        <v>1</v>
      </c>
      <c r="BG4" s="140">
        <v>60</v>
      </c>
    </row>
    <row r="5" spans="2:59" ht="14.25" thickBot="1">
      <c r="B5" s="141"/>
      <c r="C5" s="142" t="s">
        <v>230</v>
      </c>
      <c r="D5" s="143" t="s">
        <v>231</v>
      </c>
      <c r="E5" s="735"/>
      <c r="F5" s="736"/>
      <c r="G5" s="144" t="s">
        <v>232</v>
      </c>
      <c r="H5" s="737"/>
      <c r="I5" s="736"/>
      <c r="L5" s="141"/>
      <c r="M5" s="142" t="s">
        <v>233</v>
      </c>
      <c r="N5" s="145" t="s">
        <v>234</v>
      </c>
      <c r="O5" s="735"/>
      <c r="P5" s="736"/>
      <c r="Q5" s="144" t="s">
        <v>232</v>
      </c>
      <c r="R5" s="737"/>
      <c r="S5" s="736"/>
      <c r="U5" s="291">
        <f>SUM(U6:U255)</f>
        <v>0</v>
      </c>
      <c r="V5" s="291">
        <f>SUM(V6:V255)</f>
        <v>0</v>
      </c>
      <c r="W5" s="291">
        <f>SUM(W6:W255)</f>
        <v>0</v>
      </c>
      <c r="X5" s="292">
        <f>I256</f>
        <v>0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S5" s="146" t="s">
        <v>235</v>
      </c>
      <c r="AT5" s="147" t="s">
        <v>236</v>
      </c>
      <c r="AU5" s="148"/>
      <c r="AV5" s="149" t="s">
        <v>237</v>
      </c>
      <c r="AW5" s="149" t="s">
        <v>238</v>
      </c>
      <c r="AX5" s="150" t="s">
        <v>239</v>
      </c>
      <c r="AZ5" s="140">
        <v>4</v>
      </c>
      <c r="BA5" s="140">
        <v>60</v>
      </c>
      <c r="BC5" s="140">
        <v>41</v>
      </c>
      <c r="BD5" s="140">
        <v>70</v>
      </c>
      <c r="BF5" s="140">
        <v>41</v>
      </c>
      <c r="BG5" s="140">
        <v>85</v>
      </c>
    </row>
    <row r="6" spans="2:59" ht="13.5" customHeight="1">
      <c r="B6" s="151" t="s">
        <v>240</v>
      </c>
      <c r="C6" s="152" t="str">
        <f>'【補助シート】契約設備内訳表（負荷）'!D10</f>
        <v/>
      </c>
      <c r="D6" s="153">
        <f>'【補助シート】契約設備内訳表（負荷）'!V10</f>
        <v>0</v>
      </c>
      <c r="E6" s="154">
        <f>'【補助シート】契約設備内訳表（負荷）'!X10</f>
        <v>0</v>
      </c>
      <c r="F6" s="155" t="str">
        <f>IF(C6="","",IF(ISERROR(VLOOKUP(C6,'機器ｺｰﾄﾞ（非表示）'!$A$2:$H$80,3,FALSE)),"",VLOOKUP(C6,'機器ｺｰﾄﾞ（非表示）'!$A$2:$H$80,3,FALSE)))</f>
        <v/>
      </c>
      <c r="G6" s="156" t="str">
        <f>IF(ISBLANK(D6),"",IF(C6=103,(VLOOKUP(D6,$BC$3:$BD$14,2,1))/1000,IF(C6=106,(VLOOKUP(D6,$BF$3:$BG$12,2,1))/1000,IF(C6=104,(VLOOKUP(D6,$AZ$3:$BA$8,2,1))/1000,IF(ISERROR(VLOOKUP(C6,'機器ｺｰﾄﾞ（非表示）'!$A$2:$H$80,5,FALSE)),"",ROUND(VLOOKUP(C6,'機器ｺｰﾄﾞ（非表示）'!$A$2:$H$80,5,FALSE)*D6*VLOOKUP(C6,'機器ｺｰﾄﾞ（非表示）'!$A$2:$H$80,6,FALSE),3))))))</f>
        <v/>
      </c>
      <c r="H6" s="157">
        <f>IF(E6=0,0,E6)</f>
        <v>0</v>
      </c>
      <c r="I6" s="158" t="str">
        <f t="shared" ref="I6:I62" si="0">IF(D6=0,"",G6*H6)</f>
        <v/>
      </c>
      <c r="L6" s="151" t="s">
        <v>240</v>
      </c>
      <c r="M6" s="159" t="str">
        <f>'【補助シート】契約設備内訳表（負荷）'!AG10</f>
        <v/>
      </c>
      <c r="N6" s="160">
        <f>'【補助シート】契約設備内訳表（負荷）'!AY10</f>
        <v>0</v>
      </c>
      <c r="O6" s="161">
        <f>'【補助シート】契約設備内訳表（負荷）'!BA10</f>
        <v>0</v>
      </c>
      <c r="P6" s="162" t="str">
        <f>IF(M6="","",IF(ISERROR(VLOOKUP(M6,'機器ｺｰﾄﾞ（非表示）'!$A$2:$H$80,3,FALSE)),"",VLOOKUP(M6,'機器ｺｰﾄﾞ（非表示）'!$A$2:$H$80,3,FALSE)))</f>
        <v/>
      </c>
      <c r="Q6" s="163" t="str">
        <f>IF(N6=0,"",ROUND(IF(ISERROR(VLOOKUP(M6,'機器ｺｰﾄﾞ（非表示）'!$A$2:$H$80,5,FALSE)),"",VLOOKUP(M6,'機器ｺｰﾄﾞ（非表示）'!$A$2:$H$80,5,FALSE))*N6*VLOOKUP(M6,'機器ｺｰﾄﾞ（非表示）'!$A$2:$H$80,6,FALSE),3))</f>
        <v/>
      </c>
      <c r="R6" s="164">
        <f>IF(O6=0,0,O6)</f>
        <v>0</v>
      </c>
      <c r="S6" s="165" t="str">
        <f t="shared" ref="S6:S62" si="1">IF(N6=0,"",Q6*R6)</f>
        <v/>
      </c>
      <c r="U6" s="140">
        <f>IF(ISBLANK(C6),"",IF(AND(C6&gt;=101,C6&lt;=109),I6,0))</f>
        <v>0</v>
      </c>
      <c r="V6" s="140">
        <f>IF(ISBLANK(C6),"",IF(AND(C6&gt;=201,C6&lt;=399),I6,0))</f>
        <v>0</v>
      </c>
      <c r="W6" s="140">
        <f>IF(ISBLANK(C6),"",IF(AND(C6&gt;=401,C6&lt;=402),I6,0))</f>
        <v>0</v>
      </c>
      <c r="X6" s="168" t="str">
        <f>Q6</f>
        <v/>
      </c>
      <c r="Y6" s="140">
        <f>IF(R6&gt;1,Q6,0)</f>
        <v>0</v>
      </c>
      <c r="Z6" s="140">
        <f>IF(R6&gt;2,Q6,0)</f>
        <v>0</v>
      </c>
      <c r="AA6" s="140">
        <f>IF(R6&gt;3,Q6,0)</f>
        <v>0</v>
      </c>
      <c r="AB6" s="140">
        <f>IF(R6&gt;4,Q6,0)</f>
        <v>0</v>
      </c>
      <c r="AC6" s="140">
        <f>IF(R6&gt;5,Q6,0)</f>
        <v>0</v>
      </c>
      <c r="AD6" s="140">
        <f>IF(R6&gt;6,Q6,0)</f>
        <v>0</v>
      </c>
      <c r="AE6" s="140">
        <f>IF(R6&gt;7,Q6,0)</f>
        <v>0</v>
      </c>
      <c r="AF6" s="140">
        <f>IF(R6&gt;8,Q6,0)</f>
        <v>0</v>
      </c>
      <c r="AG6" s="140">
        <f>IF(R6&gt;9,Q6,0)</f>
        <v>0</v>
      </c>
      <c r="AH6" s="140">
        <f>IF(R6&gt;10,Q6,0)</f>
        <v>0</v>
      </c>
      <c r="AI6" s="140">
        <f>IF(R6&gt;11,Q6,0)</f>
        <v>0</v>
      </c>
      <c r="AJ6" s="140">
        <f>IF(R6&gt;12,Q6,0)</f>
        <v>0</v>
      </c>
      <c r="AK6" s="140">
        <f>IF(R6&gt;13,Q6,0)</f>
        <v>0</v>
      </c>
      <c r="AL6" s="140">
        <f>IF(R6&gt;14,Q6,0)</f>
        <v>0</v>
      </c>
      <c r="AM6" s="140">
        <f>IF(R6&gt;15,Q6,0)</f>
        <v>0</v>
      </c>
      <c r="AN6" s="140">
        <f>IF(R6&gt;16,Q6,0)</f>
        <v>0</v>
      </c>
      <c r="AO6" s="140">
        <f>IF(R6&gt;17,Q6,0)</f>
        <v>0</v>
      </c>
      <c r="AP6" s="140">
        <f>IF(R6&gt;18,Q6,0)</f>
        <v>0</v>
      </c>
      <c r="AQ6" s="140">
        <f>IF(R6&gt;19,Q6,0)</f>
        <v>0</v>
      </c>
      <c r="AS6" s="146"/>
      <c r="AT6" s="166" t="s">
        <v>241</v>
      </c>
      <c r="AU6" s="167"/>
      <c r="AV6" s="168">
        <f>LARGE($X$5:$AQ$255,1)</f>
        <v>0</v>
      </c>
      <c r="AW6" s="168">
        <v>1</v>
      </c>
      <c r="AX6" s="169">
        <f>ROUND(AV6*AW6,3)</f>
        <v>0</v>
      </c>
      <c r="AZ6" s="140">
        <v>7</v>
      </c>
      <c r="BA6" s="140">
        <v>100</v>
      </c>
      <c r="BC6" s="140">
        <v>61</v>
      </c>
      <c r="BD6" s="140">
        <v>90</v>
      </c>
      <c r="BF6" s="140">
        <v>61</v>
      </c>
      <c r="BG6" s="140">
        <v>130</v>
      </c>
    </row>
    <row r="7" spans="2:59">
      <c r="B7" s="151"/>
      <c r="C7" s="170" t="str">
        <f>'【補助シート】契約設備内訳表（負荷）'!D11</f>
        <v/>
      </c>
      <c r="D7" s="157">
        <f>'【補助シート】契約設備内訳表（負荷）'!V11</f>
        <v>0</v>
      </c>
      <c r="E7" s="171">
        <f>'【補助シート】契約設備内訳表（負荷）'!X11</f>
        <v>0</v>
      </c>
      <c r="F7" s="172" t="str">
        <f>IF(C7="","",IF(ISERROR(VLOOKUP(C7,'機器ｺｰﾄﾞ（非表示）'!$A$2:$H$80,3,FALSE)),"",VLOOKUP(C7,'機器ｺｰﾄﾞ（非表示）'!$A$2:$H$80,3,FALSE)))</f>
        <v/>
      </c>
      <c r="G7" s="173" t="str">
        <f>IF(ISBLANK(D7),"",IF(C7=103,(VLOOKUP(D7,$BC$3:$BD$14,2,1))/1000,IF(C7=106,(VLOOKUP(D7,$BF$3:$BG$12,2,1))/1000,IF(C7=104,(VLOOKUP(D7,$AZ$3:$BA$8,2,1))/1000,IF(ISERROR(VLOOKUP(C7,'機器ｺｰﾄﾞ（非表示）'!$A$2:$H$80,5,FALSE)),"",ROUND(VLOOKUP(C7,'機器ｺｰﾄﾞ（非表示）'!$A$2:$H$80,5,FALSE)*D7*VLOOKUP(C7,'機器ｺｰﾄﾞ（非表示）'!$A$2:$H$80,6,FALSE),3))))))</f>
        <v/>
      </c>
      <c r="H7" s="157">
        <f t="shared" ref="H7:H70" si="2">IF(E7=0,0,E7)</f>
        <v>0</v>
      </c>
      <c r="I7" s="158" t="str">
        <f t="shared" si="0"/>
        <v/>
      </c>
      <c r="L7" s="151"/>
      <c r="M7" s="170" t="str">
        <f>'【補助シート】契約設備内訳表（負荷）'!AG11</f>
        <v/>
      </c>
      <c r="N7" s="174">
        <f>'【補助シート】契約設備内訳表（負荷）'!AY11</f>
        <v>0</v>
      </c>
      <c r="O7" s="171">
        <f>'【補助シート】契約設備内訳表（負荷）'!BA11</f>
        <v>0</v>
      </c>
      <c r="P7" s="175" t="str">
        <f>IF(M7="","",IF(ISERROR(VLOOKUP(M7,'機器ｺｰﾄﾞ（非表示）'!$A$2:$H$80,3,FALSE)),"",VLOOKUP(M7,'機器ｺｰﾄﾞ（非表示）'!$A$2:$H$80,3,FALSE)))</f>
        <v/>
      </c>
      <c r="Q7" s="163" t="str">
        <f>IF(N7=0,"",ROUND(IF(ISERROR(VLOOKUP(M7,'機器ｺｰﾄﾞ（非表示）'!$A$2:$H$80,5,FALSE)),"",VLOOKUP(M7,'機器ｺｰﾄﾞ（非表示）'!$A$2:$H$80,5,FALSE))*N7*VLOOKUP(M7,'機器ｺｰﾄﾞ（非表示）'!$A$2:$H$80,6,FALSE),3))</f>
        <v/>
      </c>
      <c r="R7" s="164">
        <f t="shared" ref="R7:R70" si="3">IF(O7=0,0,O7)</f>
        <v>0</v>
      </c>
      <c r="S7" s="165" t="str">
        <f t="shared" si="1"/>
        <v/>
      </c>
      <c r="U7" s="140">
        <f t="shared" ref="U7:U62" si="4">IF(ISBLANK(C7),"",IF(AND(C7&gt;=101,C7&lt;=109),I7,0))</f>
        <v>0</v>
      </c>
      <c r="V7" s="140">
        <f t="shared" ref="V7:V62" si="5">IF(ISBLANK(C7),"",IF(AND(C7&gt;=201,C7&lt;=399),I7,0))</f>
        <v>0</v>
      </c>
      <c r="W7" s="140">
        <f t="shared" ref="W7:W62" si="6">IF(ISBLANK(C7),"",IF(AND(C7&gt;=401,C7&lt;=402),I7,0))</f>
        <v>0</v>
      </c>
      <c r="X7" s="140" t="str">
        <f t="shared" ref="X7:X62" si="7">Q7</f>
        <v/>
      </c>
      <c r="Y7" s="140">
        <f t="shared" ref="Y7:Y62" si="8">IF(R7&gt;1,Q7,0)</f>
        <v>0</v>
      </c>
      <c r="Z7" s="140">
        <f t="shared" ref="Z7:Z62" si="9">IF(R7&gt;2,Q7,0)</f>
        <v>0</v>
      </c>
      <c r="AA7" s="140">
        <f t="shared" ref="AA7:AA62" si="10">IF(R7&gt;3,Q7,0)</f>
        <v>0</v>
      </c>
      <c r="AB7" s="140">
        <f t="shared" ref="AB7:AB62" si="11">IF(R7&gt;4,Q7,0)</f>
        <v>0</v>
      </c>
      <c r="AC7" s="140">
        <f t="shared" ref="AC7:AC62" si="12">IF(R7&gt;5,Q7,0)</f>
        <v>0</v>
      </c>
      <c r="AD7" s="140">
        <f t="shared" ref="AD7:AD62" si="13">IF(R7&gt;6,Q7,0)</f>
        <v>0</v>
      </c>
      <c r="AE7" s="140">
        <f t="shared" ref="AE7:AE62" si="14">IF(R7&gt;7,Q7,0)</f>
        <v>0</v>
      </c>
      <c r="AF7" s="140">
        <f t="shared" ref="AF7:AF62" si="15">IF(R7&gt;8,Q7,0)</f>
        <v>0</v>
      </c>
      <c r="AG7" s="140">
        <f t="shared" ref="AG7:AG62" si="16">IF(R7&gt;9,Q7,0)</f>
        <v>0</v>
      </c>
      <c r="AH7" s="140">
        <f t="shared" ref="AH7:AH62" si="17">IF(R7&gt;10,Q7,0)</f>
        <v>0</v>
      </c>
      <c r="AI7" s="140">
        <f t="shared" ref="AI7:AI62" si="18">IF(R7&gt;11,Q7,0)</f>
        <v>0</v>
      </c>
      <c r="AJ7" s="140">
        <f t="shared" ref="AJ7:AJ62" si="19">IF(R7&gt;12,Q7,0)</f>
        <v>0</v>
      </c>
      <c r="AK7" s="140">
        <f t="shared" ref="AK7:AK62" si="20">IF(R7&gt;13,Q7,0)</f>
        <v>0</v>
      </c>
      <c r="AL7" s="140">
        <f t="shared" ref="AL7:AL62" si="21">IF(R7&gt;14,Q7,0)</f>
        <v>0</v>
      </c>
      <c r="AM7" s="140">
        <f t="shared" ref="AM7:AM62" si="22">IF(R7&gt;15,Q7,0)</f>
        <v>0</v>
      </c>
      <c r="AN7" s="140">
        <f t="shared" ref="AN7:AN62" si="23">IF(R7&gt;16,Q7,0)</f>
        <v>0</v>
      </c>
      <c r="AO7" s="140">
        <f t="shared" ref="AO7:AO62" si="24">IF(R7&gt;17,Q7,0)</f>
        <v>0</v>
      </c>
      <c r="AP7" s="140">
        <f t="shared" ref="AP7:AP62" si="25">IF(R7&gt;18,Q7,0)</f>
        <v>0</v>
      </c>
      <c r="AQ7" s="140">
        <f t="shared" ref="AQ7:AQ62" si="26">IF(R7&gt;19,Q7,0)</f>
        <v>0</v>
      </c>
      <c r="AS7" s="146" t="s">
        <v>242</v>
      </c>
      <c r="AT7" s="176" t="s">
        <v>243</v>
      </c>
      <c r="AU7" s="177"/>
      <c r="AV7" s="168">
        <f>LARGE($X$5:$AQ$255,2)</f>
        <v>0</v>
      </c>
      <c r="AW7" s="168">
        <v>1</v>
      </c>
      <c r="AX7" s="169">
        <f>ROUND(AV7*AW7,3)</f>
        <v>0</v>
      </c>
      <c r="AZ7" s="140">
        <v>10</v>
      </c>
      <c r="BA7" s="140">
        <v>140</v>
      </c>
      <c r="BC7" s="140">
        <v>81</v>
      </c>
      <c r="BD7" s="140">
        <v>130</v>
      </c>
      <c r="BF7" s="140">
        <v>101</v>
      </c>
      <c r="BG7" s="140">
        <v>175</v>
      </c>
    </row>
    <row r="8" spans="2:59">
      <c r="B8" s="151" t="s">
        <v>244</v>
      </c>
      <c r="C8" s="170" t="str">
        <f>'【補助シート】契約設備内訳表（負荷）'!D12</f>
        <v/>
      </c>
      <c r="D8" s="157">
        <f>'【補助シート】契約設備内訳表（負荷）'!V12</f>
        <v>0</v>
      </c>
      <c r="E8" s="171">
        <f>'【補助シート】契約設備内訳表（負荷）'!X12</f>
        <v>0</v>
      </c>
      <c r="F8" s="172" t="str">
        <f>IF(C8="","",IF(ISERROR(VLOOKUP(C8,'機器ｺｰﾄﾞ（非表示）'!$A$2:$H$80,3,FALSE)),"",VLOOKUP(C8,'機器ｺｰﾄﾞ（非表示）'!$A$2:$H$80,3,FALSE)))</f>
        <v/>
      </c>
      <c r="G8" s="173" t="str">
        <f>IF(ISBLANK(D8),"",IF(C8=103,(VLOOKUP(D8,$BC$3:$BD$14,2,1))/1000,IF(C8=106,(VLOOKUP(D8,$BF$3:$BG$12,2,1))/1000,IF(C8=104,(VLOOKUP(D8,$AZ$3:$BA$8,2,1))/1000,IF(ISERROR(VLOOKUP(C8,'機器ｺｰﾄﾞ（非表示）'!$A$2:$H$80,5,FALSE)),"",ROUND(VLOOKUP(C8,'機器ｺｰﾄﾞ（非表示）'!$A$2:$H$80,5,FALSE)*D8*VLOOKUP(C8,'機器ｺｰﾄﾞ（非表示）'!$A$2:$H$80,6,FALSE),3))))))</f>
        <v/>
      </c>
      <c r="H8" s="157">
        <f t="shared" si="2"/>
        <v>0</v>
      </c>
      <c r="I8" s="158" t="str">
        <f t="shared" si="0"/>
        <v/>
      </c>
      <c r="L8" s="151" t="s">
        <v>245</v>
      </c>
      <c r="M8" s="170" t="str">
        <f>'【補助シート】契約設備内訳表（負荷）'!AG12</f>
        <v/>
      </c>
      <c r="N8" s="174">
        <f>'【補助シート】契約設備内訳表（負荷）'!AY12</f>
        <v>0</v>
      </c>
      <c r="O8" s="171">
        <f>'【補助シート】契約設備内訳表（負荷）'!BA12</f>
        <v>0</v>
      </c>
      <c r="P8" s="175" t="str">
        <f>IF(M8="","",IF(ISERROR(VLOOKUP(M8,'機器ｺｰﾄﾞ（非表示）'!$A$2:$H$80,3,FALSE)),"",VLOOKUP(M8,'機器ｺｰﾄﾞ（非表示）'!$A$2:$H$80,3,FALSE)))</f>
        <v/>
      </c>
      <c r="Q8" s="163" t="str">
        <f>IF(N8=0,"",ROUND(IF(ISERROR(VLOOKUP(M8,'機器ｺｰﾄﾞ（非表示）'!$A$2:$H$80,5,FALSE)),"",VLOOKUP(M8,'機器ｺｰﾄﾞ（非表示）'!$A$2:$H$80,5,FALSE))*N8*VLOOKUP(M8,'機器ｺｰﾄﾞ（非表示）'!$A$2:$H$80,6,FALSE),3))</f>
        <v/>
      </c>
      <c r="R8" s="164">
        <f t="shared" si="3"/>
        <v>0</v>
      </c>
      <c r="S8" s="165" t="str">
        <f t="shared" si="1"/>
        <v/>
      </c>
      <c r="U8" s="140">
        <f t="shared" si="4"/>
        <v>0</v>
      </c>
      <c r="V8" s="140">
        <f t="shared" si="5"/>
        <v>0</v>
      </c>
      <c r="W8" s="140">
        <f t="shared" si="6"/>
        <v>0</v>
      </c>
      <c r="X8" s="168" t="str">
        <f>Q8</f>
        <v/>
      </c>
      <c r="Y8" s="140">
        <f t="shared" si="8"/>
        <v>0</v>
      </c>
      <c r="Z8" s="140">
        <f t="shared" si="9"/>
        <v>0</v>
      </c>
      <c r="AA8" s="140">
        <f t="shared" si="10"/>
        <v>0</v>
      </c>
      <c r="AB8" s="140">
        <f t="shared" si="11"/>
        <v>0</v>
      </c>
      <c r="AC8" s="140">
        <f t="shared" si="12"/>
        <v>0</v>
      </c>
      <c r="AD8" s="140">
        <f t="shared" si="13"/>
        <v>0</v>
      </c>
      <c r="AE8" s="140">
        <f t="shared" si="14"/>
        <v>0</v>
      </c>
      <c r="AF8" s="140">
        <f t="shared" si="15"/>
        <v>0</v>
      </c>
      <c r="AG8" s="140">
        <f t="shared" si="16"/>
        <v>0</v>
      </c>
      <c r="AH8" s="140">
        <f t="shared" si="17"/>
        <v>0</v>
      </c>
      <c r="AI8" s="140">
        <f t="shared" si="18"/>
        <v>0</v>
      </c>
      <c r="AJ8" s="140">
        <f t="shared" si="19"/>
        <v>0</v>
      </c>
      <c r="AK8" s="140">
        <f t="shared" si="20"/>
        <v>0</v>
      </c>
      <c r="AL8" s="140">
        <f t="shared" si="21"/>
        <v>0</v>
      </c>
      <c r="AM8" s="140">
        <f t="shared" si="22"/>
        <v>0</v>
      </c>
      <c r="AN8" s="140">
        <f t="shared" si="23"/>
        <v>0</v>
      </c>
      <c r="AO8" s="140">
        <f t="shared" si="24"/>
        <v>0</v>
      </c>
      <c r="AP8" s="140">
        <f t="shared" si="25"/>
        <v>0</v>
      </c>
      <c r="AQ8" s="140">
        <f t="shared" si="26"/>
        <v>0</v>
      </c>
      <c r="AS8" s="146"/>
      <c r="AT8" s="166" t="s">
        <v>246</v>
      </c>
      <c r="AU8" s="167"/>
      <c r="AV8" s="168">
        <f>LARGE($X$5:$AQ$255,3)</f>
        <v>0</v>
      </c>
      <c r="AW8" s="168">
        <v>0.95</v>
      </c>
      <c r="AX8" s="169">
        <f>ROUND(AV8*AW8,3)</f>
        <v>0</v>
      </c>
      <c r="AZ8" s="140">
        <v>15</v>
      </c>
      <c r="BA8" s="140">
        <v>180</v>
      </c>
      <c r="BC8" s="140">
        <v>101</v>
      </c>
      <c r="BD8" s="140">
        <v>145</v>
      </c>
      <c r="BF8" s="140">
        <v>151</v>
      </c>
      <c r="BG8" s="140">
        <v>230</v>
      </c>
    </row>
    <row r="9" spans="2:59">
      <c r="B9" s="151"/>
      <c r="C9" s="170" t="str">
        <f>'【補助シート】契約設備内訳表（負荷）'!D13</f>
        <v/>
      </c>
      <c r="D9" s="157">
        <f>'【補助シート】契約設備内訳表（負荷）'!V13</f>
        <v>0</v>
      </c>
      <c r="E9" s="171">
        <f>'【補助シート】契約設備内訳表（負荷）'!X13</f>
        <v>0</v>
      </c>
      <c r="F9" s="172" t="str">
        <f>IF(C9="","",IF(ISERROR(VLOOKUP(C9,'機器ｺｰﾄﾞ（非表示）'!$A$2:$H$80,3,FALSE)),"",VLOOKUP(C9,'機器ｺｰﾄﾞ（非表示）'!$A$2:$H$80,3,FALSE)))</f>
        <v/>
      </c>
      <c r="G9" s="173" t="str">
        <f>IF(ISBLANK(D9),"",IF(C9=103,(VLOOKUP(D9,$BC$3:$BD$14,2,1))/1000,IF(C9=106,(VLOOKUP(D9,$BF$3:$BG$12,2,1))/1000,IF(C9=104,(VLOOKUP(D9,$AZ$3:$BA$8,2,1))/1000,IF(ISERROR(VLOOKUP(C9,'機器ｺｰﾄﾞ（非表示）'!$A$2:$H$80,5,FALSE)),"",ROUND(VLOOKUP(C9,'機器ｺｰﾄﾞ（非表示）'!$A$2:$H$80,5,FALSE)*D9*VLOOKUP(C9,'機器ｺｰﾄﾞ（非表示）'!$A$2:$H$80,6,FALSE),3))))))</f>
        <v/>
      </c>
      <c r="H9" s="157">
        <f t="shared" si="2"/>
        <v>0</v>
      </c>
      <c r="I9" s="158" t="str">
        <f t="shared" si="0"/>
        <v/>
      </c>
      <c r="L9" s="151"/>
      <c r="M9" s="170" t="str">
        <f>'【補助シート】契約設備内訳表（負荷）'!AG13</f>
        <v/>
      </c>
      <c r="N9" s="174">
        <f>'【補助シート】契約設備内訳表（負荷）'!AY13</f>
        <v>0</v>
      </c>
      <c r="O9" s="171">
        <f>'【補助シート】契約設備内訳表（負荷）'!BA13</f>
        <v>0</v>
      </c>
      <c r="P9" s="175" t="str">
        <f>IF(M9="","",IF(ISERROR(VLOOKUP(M9,'機器ｺｰﾄﾞ（非表示）'!$A$2:$H$80,3,FALSE)),"",VLOOKUP(M9,'機器ｺｰﾄﾞ（非表示）'!$A$2:$H$80,3,FALSE)))</f>
        <v/>
      </c>
      <c r="Q9" s="163" t="str">
        <f>IF(N9=0,"",ROUND(IF(ISERROR(VLOOKUP(M9,'機器ｺｰﾄﾞ（非表示）'!$A$2:$H$80,5,FALSE)),"",VLOOKUP(M9,'機器ｺｰﾄﾞ（非表示）'!$A$2:$H$80,5,FALSE))*N9*VLOOKUP(M9,'機器ｺｰﾄﾞ（非表示）'!$A$2:$H$80,6,FALSE),3))</f>
        <v/>
      </c>
      <c r="R9" s="164">
        <f t="shared" si="3"/>
        <v>0</v>
      </c>
      <c r="S9" s="165" t="str">
        <f t="shared" si="1"/>
        <v/>
      </c>
      <c r="U9" s="140">
        <f t="shared" si="4"/>
        <v>0</v>
      </c>
      <c r="V9" s="140">
        <f t="shared" si="5"/>
        <v>0</v>
      </c>
      <c r="W9" s="140">
        <f t="shared" si="6"/>
        <v>0</v>
      </c>
      <c r="X9" s="168" t="str">
        <f>Q9</f>
        <v/>
      </c>
      <c r="Y9" s="140">
        <f t="shared" si="8"/>
        <v>0</v>
      </c>
      <c r="Z9" s="140">
        <f t="shared" si="9"/>
        <v>0</v>
      </c>
      <c r="AA9" s="140">
        <f t="shared" si="10"/>
        <v>0</v>
      </c>
      <c r="AB9" s="140">
        <f t="shared" si="11"/>
        <v>0</v>
      </c>
      <c r="AC9" s="140">
        <f t="shared" si="12"/>
        <v>0</v>
      </c>
      <c r="AD9" s="140">
        <f t="shared" si="13"/>
        <v>0</v>
      </c>
      <c r="AE9" s="140">
        <f t="shared" si="14"/>
        <v>0</v>
      </c>
      <c r="AF9" s="140">
        <f t="shared" si="15"/>
        <v>0</v>
      </c>
      <c r="AG9" s="140">
        <f t="shared" si="16"/>
        <v>0</v>
      </c>
      <c r="AH9" s="140">
        <f t="shared" si="17"/>
        <v>0</v>
      </c>
      <c r="AI9" s="140">
        <f t="shared" si="18"/>
        <v>0</v>
      </c>
      <c r="AJ9" s="140">
        <f t="shared" si="19"/>
        <v>0</v>
      </c>
      <c r="AK9" s="140">
        <f t="shared" si="20"/>
        <v>0</v>
      </c>
      <c r="AL9" s="140">
        <f t="shared" si="21"/>
        <v>0</v>
      </c>
      <c r="AM9" s="140">
        <f t="shared" si="22"/>
        <v>0</v>
      </c>
      <c r="AN9" s="140">
        <f t="shared" si="23"/>
        <v>0</v>
      </c>
      <c r="AO9" s="140">
        <f t="shared" si="24"/>
        <v>0</v>
      </c>
      <c r="AP9" s="140">
        <f t="shared" si="25"/>
        <v>0</v>
      </c>
      <c r="AQ9" s="140">
        <f t="shared" si="26"/>
        <v>0</v>
      </c>
      <c r="AS9" s="146" t="s">
        <v>247</v>
      </c>
      <c r="AT9" s="176" t="s">
        <v>243</v>
      </c>
      <c r="AU9" s="177"/>
      <c r="AV9" s="168">
        <f>LARGE($X$5:$AQ$255,4)</f>
        <v>0</v>
      </c>
      <c r="AW9" s="168">
        <v>0.95</v>
      </c>
      <c r="AX9" s="169">
        <f>ROUND(AV9*AW9,3)</f>
        <v>0</v>
      </c>
      <c r="BC9" s="140">
        <v>126</v>
      </c>
      <c r="BD9" s="140">
        <v>230</v>
      </c>
      <c r="BF9" s="140">
        <v>201</v>
      </c>
      <c r="BG9" s="140">
        <v>280</v>
      </c>
    </row>
    <row r="10" spans="2:59">
      <c r="B10" s="151" t="s">
        <v>248</v>
      </c>
      <c r="C10" s="170" t="str">
        <f>'【補助シート】契約設備内訳表（負荷）'!D14</f>
        <v/>
      </c>
      <c r="D10" s="157">
        <f>'【補助シート】契約設備内訳表（負荷）'!V14</f>
        <v>0</v>
      </c>
      <c r="E10" s="171">
        <f>'【補助シート】契約設備内訳表（負荷）'!X14</f>
        <v>0</v>
      </c>
      <c r="F10" s="172" t="str">
        <f>IF(C10="","",IF(ISERROR(VLOOKUP(C10,'機器ｺｰﾄﾞ（非表示）'!$A$2:$H$80,3,FALSE)),"",VLOOKUP(C10,'機器ｺｰﾄﾞ（非表示）'!$A$2:$H$80,3,FALSE)))</f>
        <v/>
      </c>
      <c r="G10" s="173" t="str">
        <f>IF(ISBLANK(D10),"",IF(C10=103,(VLOOKUP(D10,$BC$3:$BD$14,2,1))/1000,IF(C10=106,(VLOOKUP(D10,$BF$3:$BG$12,2,1))/1000,IF(C10=104,(VLOOKUP(D10,$AZ$3:$BA$8,2,1))/1000,IF(ISERROR(VLOOKUP(C10,'機器ｺｰﾄﾞ（非表示）'!$A$2:$H$80,5,FALSE)),"",ROUND(VLOOKUP(C10,'機器ｺｰﾄﾞ（非表示）'!$A$2:$H$80,5,FALSE)*D10*VLOOKUP(C10,'機器ｺｰﾄﾞ（非表示）'!$A$2:$H$80,6,FALSE),3))))))</f>
        <v/>
      </c>
      <c r="H10" s="157">
        <f t="shared" si="2"/>
        <v>0</v>
      </c>
      <c r="I10" s="158" t="str">
        <f t="shared" si="0"/>
        <v/>
      </c>
      <c r="L10" s="151" t="s">
        <v>248</v>
      </c>
      <c r="M10" s="170" t="str">
        <f>'【補助シート】契約設備内訳表（負荷）'!AG14</f>
        <v/>
      </c>
      <c r="N10" s="174">
        <f>'【補助シート】契約設備内訳表（負荷）'!AY14</f>
        <v>0</v>
      </c>
      <c r="O10" s="171">
        <f>'【補助シート】契約設備内訳表（負荷）'!BA14</f>
        <v>0</v>
      </c>
      <c r="P10" s="175" t="str">
        <f>IF(M10="","",IF(ISERROR(VLOOKUP(M10,'機器ｺｰﾄﾞ（非表示）'!$A$2:$H$80,3,FALSE)),"",VLOOKUP(M10,'機器ｺｰﾄﾞ（非表示）'!$A$2:$H$80,3,FALSE)))</f>
        <v/>
      </c>
      <c r="Q10" s="163" t="str">
        <f>IF(N10=0,"",ROUND(IF(ISERROR(VLOOKUP(M10,'機器ｺｰﾄﾞ（非表示）'!$A$2:$H$80,5,FALSE)),"",VLOOKUP(M10,'機器ｺｰﾄﾞ（非表示）'!$A$2:$H$80,5,FALSE))*N10*VLOOKUP(M10,'機器ｺｰﾄﾞ（非表示）'!$A$2:$H$80,6,FALSE),3))</f>
        <v/>
      </c>
      <c r="R10" s="164">
        <f t="shared" si="3"/>
        <v>0</v>
      </c>
      <c r="S10" s="165" t="str">
        <f t="shared" si="1"/>
        <v/>
      </c>
      <c r="U10" s="140">
        <f t="shared" si="4"/>
        <v>0</v>
      </c>
      <c r="V10" s="140">
        <f t="shared" si="5"/>
        <v>0</v>
      </c>
      <c r="W10" s="140">
        <f t="shared" si="6"/>
        <v>0</v>
      </c>
      <c r="X10" s="140" t="str">
        <f t="shared" si="7"/>
        <v/>
      </c>
      <c r="Y10" s="140">
        <f t="shared" si="8"/>
        <v>0</v>
      </c>
      <c r="Z10" s="140">
        <f t="shared" si="9"/>
        <v>0</v>
      </c>
      <c r="AA10" s="140">
        <f t="shared" si="10"/>
        <v>0</v>
      </c>
      <c r="AB10" s="140">
        <f t="shared" si="11"/>
        <v>0</v>
      </c>
      <c r="AC10" s="140">
        <f t="shared" si="12"/>
        <v>0</v>
      </c>
      <c r="AD10" s="140">
        <f t="shared" si="13"/>
        <v>0</v>
      </c>
      <c r="AE10" s="140">
        <f t="shared" si="14"/>
        <v>0</v>
      </c>
      <c r="AF10" s="140">
        <f t="shared" si="15"/>
        <v>0</v>
      </c>
      <c r="AG10" s="140">
        <f t="shared" si="16"/>
        <v>0</v>
      </c>
      <c r="AH10" s="140">
        <f t="shared" si="17"/>
        <v>0</v>
      </c>
      <c r="AI10" s="140">
        <f t="shared" si="18"/>
        <v>0</v>
      </c>
      <c r="AJ10" s="140">
        <f t="shared" si="19"/>
        <v>0</v>
      </c>
      <c r="AK10" s="140">
        <f t="shared" si="20"/>
        <v>0</v>
      </c>
      <c r="AL10" s="140">
        <f t="shared" si="21"/>
        <v>0</v>
      </c>
      <c r="AM10" s="140">
        <f t="shared" si="22"/>
        <v>0</v>
      </c>
      <c r="AN10" s="140">
        <f t="shared" si="23"/>
        <v>0</v>
      </c>
      <c r="AO10" s="140">
        <f t="shared" si="24"/>
        <v>0</v>
      </c>
      <c r="AP10" s="140">
        <f t="shared" si="25"/>
        <v>0</v>
      </c>
      <c r="AQ10" s="140">
        <f t="shared" si="26"/>
        <v>0</v>
      </c>
      <c r="AS10" s="146"/>
      <c r="AT10" s="178" t="s">
        <v>249</v>
      </c>
      <c r="AU10" s="179"/>
      <c r="AV10" s="180"/>
      <c r="AW10" s="180"/>
      <c r="AX10" s="181"/>
      <c r="BC10" s="140">
        <v>201</v>
      </c>
      <c r="BD10" s="140">
        <v>270</v>
      </c>
      <c r="BF10" s="140">
        <v>251</v>
      </c>
      <c r="BG10" s="140">
        <v>445</v>
      </c>
    </row>
    <row r="11" spans="2:59">
      <c r="B11" s="151"/>
      <c r="C11" s="170" t="str">
        <f>'【補助シート】契約設備内訳表（負荷）'!D15</f>
        <v/>
      </c>
      <c r="D11" s="157">
        <f>'【補助シート】契約設備内訳表（負荷）'!V15</f>
        <v>0</v>
      </c>
      <c r="E11" s="171">
        <f>'【補助シート】契約設備内訳表（負荷）'!X15</f>
        <v>0</v>
      </c>
      <c r="F11" s="172" t="str">
        <f>IF(C11="","",IF(ISERROR(VLOOKUP(C11,'機器ｺｰﾄﾞ（非表示）'!$A$2:$H$80,3,FALSE)),"",VLOOKUP(C11,'機器ｺｰﾄﾞ（非表示）'!$A$2:$H$80,3,FALSE)))</f>
        <v/>
      </c>
      <c r="G11" s="173" t="str">
        <f>IF(ISBLANK(D11),"",IF(C11=103,(VLOOKUP(D11,$BC$3:$BD$14,2,1))/1000,IF(C11=106,(VLOOKUP(D11,$BF$3:$BG$12,2,1))/1000,IF(C11=104,(VLOOKUP(D11,$AZ$3:$BA$8,2,1))/1000,IF(ISERROR(VLOOKUP(C11,'機器ｺｰﾄﾞ（非表示）'!$A$2:$H$80,5,FALSE)),"",ROUND(VLOOKUP(C11,'機器ｺｰﾄﾞ（非表示）'!$A$2:$H$80,5,FALSE)*D11*VLOOKUP(C11,'機器ｺｰﾄﾞ（非表示）'!$A$2:$H$80,6,FALSE),3))))))</f>
        <v/>
      </c>
      <c r="H11" s="157">
        <f t="shared" si="2"/>
        <v>0</v>
      </c>
      <c r="I11" s="158" t="str">
        <f t="shared" si="0"/>
        <v/>
      </c>
      <c r="J11" s="182"/>
      <c r="L11" s="151"/>
      <c r="M11" s="170" t="str">
        <f>'【補助シート】契約設備内訳表（負荷）'!AG15</f>
        <v/>
      </c>
      <c r="N11" s="174">
        <f>'【補助シート】契約設備内訳表（負荷）'!AY15</f>
        <v>0</v>
      </c>
      <c r="O11" s="171">
        <f>'【補助シート】契約設備内訳表（負荷）'!BA15</f>
        <v>0</v>
      </c>
      <c r="P11" s="175" t="str">
        <f>IF(M11="","",IF(ISERROR(VLOOKUP(M11,'機器ｺｰﾄﾞ（非表示）'!$A$2:$H$80,3,FALSE)),"",VLOOKUP(M11,'機器ｺｰﾄﾞ（非表示）'!$A$2:$H$80,3,FALSE)))</f>
        <v/>
      </c>
      <c r="Q11" s="163" t="str">
        <f>IF(N11=0,"",ROUND(IF(ISERROR(VLOOKUP(M11,'機器ｺｰﾄﾞ（非表示）'!$A$2:$H$80,5,FALSE)),"",VLOOKUP(M11,'機器ｺｰﾄﾞ（非表示）'!$A$2:$H$80,5,FALSE))*N11*VLOOKUP(M11,'機器ｺｰﾄﾞ（非表示）'!$A$2:$H$80,6,FALSE),3))</f>
        <v/>
      </c>
      <c r="R11" s="164">
        <f t="shared" si="3"/>
        <v>0</v>
      </c>
      <c r="S11" s="165" t="str">
        <f t="shared" si="1"/>
        <v/>
      </c>
      <c r="U11" s="140">
        <f t="shared" si="4"/>
        <v>0</v>
      </c>
      <c r="V11" s="140">
        <f t="shared" si="5"/>
        <v>0</v>
      </c>
      <c r="W11" s="140">
        <f t="shared" si="6"/>
        <v>0</v>
      </c>
      <c r="X11" s="140" t="str">
        <f t="shared" si="7"/>
        <v/>
      </c>
      <c r="Y11" s="140">
        <f t="shared" si="8"/>
        <v>0</v>
      </c>
      <c r="Z11" s="140">
        <f t="shared" si="9"/>
        <v>0</v>
      </c>
      <c r="AA11" s="140">
        <f t="shared" si="10"/>
        <v>0</v>
      </c>
      <c r="AB11" s="140">
        <f t="shared" si="11"/>
        <v>0</v>
      </c>
      <c r="AC11" s="140">
        <f t="shared" si="12"/>
        <v>0</v>
      </c>
      <c r="AD11" s="140">
        <f t="shared" si="13"/>
        <v>0</v>
      </c>
      <c r="AE11" s="140">
        <f t="shared" si="14"/>
        <v>0</v>
      </c>
      <c r="AF11" s="140">
        <f t="shared" si="15"/>
        <v>0</v>
      </c>
      <c r="AG11" s="140">
        <f t="shared" si="16"/>
        <v>0</v>
      </c>
      <c r="AH11" s="140">
        <f t="shared" si="17"/>
        <v>0</v>
      </c>
      <c r="AI11" s="140">
        <f t="shared" si="18"/>
        <v>0</v>
      </c>
      <c r="AJ11" s="140">
        <f t="shared" si="19"/>
        <v>0</v>
      </c>
      <c r="AK11" s="140">
        <f t="shared" si="20"/>
        <v>0</v>
      </c>
      <c r="AL11" s="140">
        <f t="shared" si="21"/>
        <v>0</v>
      </c>
      <c r="AM11" s="140">
        <f t="shared" si="22"/>
        <v>0</v>
      </c>
      <c r="AN11" s="140">
        <f t="shared" si="23"/>
        <v>0</v>
      </c>
      <c r="AO11" s="140">
        <f t="shared" si="24"/>
        <v>0</v>
      </c>
      <c r="AP11" s="140">
        <f t="shared" si="25"/>
        <v>0</v>
      </c>
      <c r="AQ11" s="140">
        <f t="shared" si="26"/>
        <v>0</v>
      </c>
      <c r="AS11" s="146" t="s">
        <v>250</v>
      </c>
      <c r="AT11" s="183" t="s">
        <v>251</v>
      </c>
      <c r="AU11" s="184"/>
      <c r="AV11" s="185">
        <f>IF(AV12=AV6+AV7+AV8+AV9,0,AV12-AV6-AV7-AV8-AV9)</f>
        <v>0</v>
      </c>
      <c r="AW11" s="185">
        <v>0.9</v>
      </c>
      <c r="AX11" s="186">
        <f>ROUND(AV11*AW11,3)</f>
        <v>0</v>
      </c>
      <c r="BC11" s="140">
        <v>251</v>
      </c>
      <c r="BD11" s="140">
        <v>325</v>
      </c>
      <c r="BF11" s="140">
        <v>401</v>
      </c>
      <c r="BG11" s="140">
        <v>760</v>
      </c>
    </row>
    <row r="12" spans="2:59">
      <c r="B12" s="151" t="s">
        <v>252</v>
      </c>
      <c r="C12" s="170" t="str">
        <f>'【補助シート】契約設備内訳表（負荷）'!D16</f>
        <v/>
      </c>
      <c r="D12" s="157">
        <f>'【補助シート】契約設備内訳表（負荷）'!V16</f>
        <v>0</v>
      </c>
      <c r="E12" s="171">
        <f>'【補助シート】契約設備内訳表（負荷）'!X16</f>
        <v>0</v>
      </c>
      <c r="F12" s="172" t="str">
        <f>IF(C12="","",IF(ISERROR(VLOOKUP(C12,'機器ｺｰﾄﾞ（非表示）'!$A$2:$H$80,3,FALSE)),"",VLOOKUP(C12,'機器ｺｰﾄﾞ（非表示）'!$A$2:$H$80,3,FALSE)))</f>
        <v/>
      </c>
      <c r="G12" s="173" t="str">
        <f>IF(ISBLANK(D12),"",IF(C12=103,(VLOOKUP(D12,$BC$3:$BD$14,2,1))/1000,IF(C12=106,(VLOOKUP(D12,$BF$3:$BG$12,2,1))/1000,IF(C12=104,(VLOOKUP(D12,$AZ$3:$BA$8,2,1))/1000,IF(ISERROR(VLOOKUP(C12,'機器ｺｰﾄﾞ（非表示）'!$A$2:$H$80,5,FALSE)),"",ROUND(VLOOKUP(C12,'機器ｺｰﾄﾞ（非表示）'!$A$2:$H$80,5,FALSE)*D12*VLOOKUP(C12,'機器ｺｰﾄﾞ（非表示）'!$A$2:$H$80,6,FALSE),3))))))</f>
        <v/>
      </c>
      <c r="H12" s="157">
        <f t="shared" si="2"/>
        <v>0</v>
      </c>
      <c r="I12" s="158" t="str">
        <f t="shared" si="0"/>
        <v/>
      </c>
      <c r="J12" s="182"/>
      <c r="L12" s="151" t="s">
        <v>252</v>
      </c>
      <c r="M12" s="170" t="str">
        <f>'【補助シート】契約設備内訳表（負荷）'!AG16</f>
        <v/>
      </c>
      <c r="N12" s="174">
        <f>'【補助シート】契約設備内訳表（負荷）'!AY16</f>
        <v>0</v>
      </c>
      <c r="O12" s="171">
        <f>'【補助シート】契約設備内訳表（負荷）'!BA16</f>
        <v>0</v>
      </c>
      <c r="P12" s="175" t="str">
        <f>IF(M12="","",IF(ISERROR(VLOOKUP(M12,'機器ｺｰﾄﾞ（非表示）'!$A$2:$H$80,3,FALSE)),"",VLOOKUP(M12,'機器ｺｰﾄﾞ（非表示）'!$A$2:$H$80,3,FALSE)))</f>
        <v/>
      </c>
      <c r="Q12" s="163" t="str">
        <f>IF(N12=0,"",ROUND(IF(ISERROR(VLOOKUP(M12,'機器ｺｰﾄﾞ（非表示）'!$A$2:$H$80,5,FALSE)),"",VLOOKUP(M12,'機器ｺｰﾄﾞ（非表示）'!$A$2:$H$80,5,FALSE))*N12*VLOOKUP(M12,'機器ｺｰﾄﾞ（非表示）'!$A$2:$H$80,6,FALSE),3))</f>
        <v/>
      </c>
      <c r="R12" s="164">
        <f t="shared" si="3"/>
        <v>0</v>
      </c>
      <c r="S12" s="165" t="str">
        <f t="shared" si="1"/>
        <v/>
      </c>
      <c r="U12" s="140">
        <f t="shared" si="4"/>
        <v>0</v>
      </c>
      <c r="V12" s="140">
        <f t="shared" si="5"/>
        <v>0</v>
      </c>
      <c r="W12" s="140">
        <f t="shared" si="6"/>
        <v>0</v>
      </c>
      <c r="X12" s="140" t="str">
        <f t="shared" si="7"/>
        <v/>
      </c>
      <c r="Y12" s="140">
        <f t="shared" si="8"/>
        <v>0</v>
      </c>
      <c r="Z12" s="140">
        <f t="shared" si="9"/>
        <v>0</v>
      </c>
      <c r="AA12" s="140">
        <f t="shared" si="10"/>
        <v>0</v>
      </c>
      <c r="AB12" s="140">
        <f t="shared" si="11"/>
        <v>0</v>
      </c>
      <c r="AC12" s="140">
        <f t="shared" si="12"/>
        <v>0</v>
      </c>
      <c r="AD12" s="140">
        <f t="shared" si="13"/>
        <v>0</v>
      </c>
      <c r="AE12" s="140">
        <f t="shared" si="14"/>
        <v>0</v>
      </c>
      <c r="AF12" s="140">
        <f t="shared" si="15"/>
        <v>0</v>
      </c>
      <c r="AG12" s="140">
        <f t="shared" si="16"/>
        <v>0</v>
      </c>
      <c r="AH12" s="140">
        <f t="shared" si="17"/>
        <v>0</v>
      </c>
      <c r="AI12" s="140">
        <f t="shared" si="18"/>
        <v>0</v>
      </c>
      <c r="AJ12" s="140">
        <f t="shared" si="19"/>
        <v>0</v>
      </c>
      <c r="AK12" s="140">
        <f t="shared" si="20"/>
        <v>0</v>
      </c>
      <c r="AL12" s="140">
        <f t="shared" si="21"/>
        <v>0</v>
      </c>
      <c r="AM12" s="140">
        <f t="shared" si="22"/>
        <v>0</v>
      </c>
      <c r="AN12" s="140">
        <f t="shared" si="23"/>
        <v>0</v>
      </c>
      <c r="AO12" s="140">
        <f t="shared" si="24"/>
        <v>0</v>
      </c>
      <c r="AP12" s="140">
        <f t="shared" si="25"/>
        <v>0</v>
      </c>
      <c r="AQ12" s="140">
        <f t="shared" si="26"/>
        <v>0</v>
      </c>
      <c r="AS12" s="187"/>
      <c r="AT12" s="188" t="s">
        <v>253</v>
      </c>
      <c r="AU12" s="189"/>
      <c r="AV12" s="190">
        <f>I256+S256</f>
        <v>0</v>
      </c>
      <c r="AW12" s="173"/>
      <c r="AX12" s="191">
        <f>SUM(AX6:AX11)</f>
        <v>0</v>
      </c>
      <c r="BC12" s="140">
        <v>301</v>
      </c>
      <c r="BD12" s="140">
        <v>435</v>
      </c>
      <c r="BF12" s="140">
        <v>700</v>
      </c>
      <c r="BG12" s="140">
        <v>760</v>
      </c>
    </row>
    <row r="13" spans="2:59">
      <c r="B13" s="151"/>
      <c r="C13" s="170" t="str">
        <f>'【補助シート】契約設備内訳表（負荷）'!D17</f>
        <v/>
      </c>
      <c r="D13" s="157">
        <f>'【補助シート】契約設備内訳表（負荷）'!V17</f>
        <v>0</v>
      </c>
      <c r="E13" s="171">
        <f>'【補助シート】契約設備内訳表（負荷）'!X17</f>
        <v>0</v>
      </c>
      <c r="F13" s="172" t="str">
        <f>IF(C13="","",IF(ISERROR(VLOOKUP(C13,'機器ｺｰﾄﾞ（非表示）'!$A$2:$H$80,3,FALSE)),"",VLOOKUP(C13,'機器ｺｰﾄﾞ（非表示）'!$A$2:$H$80,3,FALSE)))</f>
        <v/>
      </c>
      <c r="G13" s="173" t="str">
        <f>IF(ISBLANK(D13),"",IF(C13=103,(VLOOKUP(D13,$BC$3:$BD$14,2,1))/1000,IF(C13=106,(VLOOKUP(D13,$BF$3:$BG$12,2,1))/1000,IF(C13=104,(VLOOKUP(D13,$AZ$3:$BA$8,2,1))/1000,IF(ISERROR(VLOOKUP(C13,'機器ｺｰﾄﾞ（非表示）'!$A$2:$H$80,5,FALSE)),"",ROUND(VLOOKUP(C13,'機器ｺｰﾄﾞ（非表示）'!$A$2:$H$80,5,FALSE)*D13*VLOOKUP(C13,'機器ｺｰﾄﾞ（非表示）'!$A$2:$H$80,6,FALSE),3))))))</f>
        <v/>
      </c>
      <c r="H13" s="157">
        <f t="shared" si="2"/>
        <v>0</v>
      </c>
      <c r="I13" s="158" t="str">
        <f t="shared" si="0"/>
        <v/>
      </c>
      <c r="J13" s="182"/>
      <c r="L13" s="151"/>
      <c r="M13" s="170" t="str">
        <f>'【補助シート】契約設備内訳表（負荷）'!AG17</f>
        <v/>
      </c>
      <c r="N13" s="174">
        <f>'【補助シート】契約設備内訳表（負荷）'!AY17</f>
        <v>0</v>
      </c>
      <c r="O13" s="171">
        <f>'【補助シート】契約設備内訳表（負荷）'!BA17</f>
        <v>0</v>
      </c>
      <c r="P13" s="175" t="str">
        <f>IF(M13="","",IF(ISERROR(VLOOKUP(M13,'機器ｺｰﾄﾞ（非表示）'!$A$2:$H$80,3,FALSE)),"",VLOOKUP(M13,'機器ｺｰﾄﾞ（非表示）'!$A$2:$H$80,3,FALSE)))</f>
        <v/>
      </c>
      <c r="Q13" s="163" t="str">
        <f>IF(N13=0,"",ROUND(IF(ISERROR(VLOOKUP(M13,'機器ｺｰﾄﾞ（非表示）'!$A$2:$H$80,5,FALSE)),"",VLOOKUP(M13,'機器ｺｰﾄﾞ（非表示）'!$A$2:$H$80,5,FALSE))*N13*VLOOKUP(M13,'機器ｺｰﾄﾞ（非表示）'!$A$2:$H$80,6,FALSE),3))</f>
        <v/>
      </c>
      <c r="R13" s="164">
        <f t="shared" si="3"/>
        <v>0</v>
      </c>
      <c r="S13" s="165" t="str">
        <f t="shared" si="1"/>
        <v/>
      </c>
      <c r="U13" s="140">
        <f t="shared" si="4"/>
        <v>0</v>
      </c>
      <c r="V13" s="140">
        <f t="shared" si="5"/>
        <v>0</v>
      </c>
      <c r="W13" s="140">
        <f t="shared" si="6"/>
        <v>0</v>
      </c>
      <c r="X13" s="140" t="str">
        <f t="shared" si="7"/>
        <v/>
      </c>
      <c r="Y13" s="140">
        <f t="shared" si="8"/>
        <v>0</v>
      </c>
      <c r="Z13" s="140">
        <f t="shared" si="9"/>
        <v>0</v>
      </c>
      <c r="AA13" s="140">
        <f t="shared" si="10"/>
        <v>0</v>
      </c>
      <c r="AB13" s="140">
        <f t="shared" si="11"/>
        <v>0</v>
      </c>
      <c r="AC13" s="140">
        <f t="shared" si="12"/>
        <v>0</v>
      </c>
      <c r="AD13" s="140">
        <f t="shared" si="13"/>
        <v>0</v>
      </c>
      <c r="AE13" s="140">
        <f t="shared" si="14"/>
        <v>0</v>
      </c>
      <c r="AF13" s="140">
        <f t="shared" si="15"/>
        <v>0</v>
      </c>
      <c r="AG13" s="140">
        <f t="shared" si="16"/>
        <v>0</v>
      </c>
      <c r="AH13" s="140">
        <f t="shared" si="17"/>
        <v>0</v>
      </c>
      <c r="AI13" s="140">
        <f t="shared" si="18"/>
        <v>0</v>
      </c>
      <c r="AJ13" s="140">
        <f t="shared" si="19"/>
        <v>0</v>
      </c>
      <c r="AK13" s="140">
        <f t="shared" si="20"/>
        <v>0</v>
      </c>
      <c r="AL13" s="140">
        <f t="shared" si="21"/>
        <v>0</v>
      </c>
      <c r="AM13" s="140">
        <f t="shared" si="22"/>
        <v>0</v>
      </c>
      <c r="AN13" s="140">
        <f t="shared" si="23"/>
        <v>0</v>
      </c>
      <c r="AO13" s="140">
        <f t="shared" si="24"/>
        <v>0</v>
      </c>
      <c r="AP13" s="140">
        <f t="shared" si="25"/>
        <v>0</v>
      </c>
      <c r="AQ13" s="140">
        <f t="shared" si="26"/>
        <v>0</v>
      </c>
      <c r="AS13" s="192"/>
      <c r="AT13" s="193"/>
      <c r="AU13" s="193"/>
      <c r="AV13" s="193"/>
      <c r="AW13" s="193"/>
      <c r="AX13" s="194"/>
      <c r="BC13" s="140">
        <v>401</v>
      </c>
      <c r="BD13" s="140">
        <v>735</v>
      </c>
    </row>
    <row r="14" spans="2:59">
      <c r="B14" s="151" t="s">
        <v>254</v>
      </c>
      <c r="C14" s="170" t="str">
        <f>'【補助シート】契約設備内訳表（負荷）'!D18</f>
        <v/>
      </c>
      <c r="D14" s="157">
        <f>'【補助シート】契約設備内訳表（負荷）'!V18</f>
        <v>0</v>
      </c>
      <c r="E14" s="171">
        <f>'【補助シート】契約設備内訳表（負荷）'!X18</f>
        <v>0</v>
      </c>
      <c r="F14" s="172" t="str">
        <f>IF(C14="","",IF(ISERROR(VLOOKUP(C14,'機器ｺｰﾄﾞ（非表示）'!$A$2:$H$80,3,FALSE)),"",VLOOKUP(C14,'機器ｺｰﾄﾞ（非表示）'!$A$2:$H$80,3,FALSE)))</f>
        <v/>
      </c>
      <c r="G14" s="173" t="str">
        <f>IF(ISBLANK(D14),"",IF(C14=103,(VLOOKUP(D14,$BC$3:$BD$14,2,1))/1000,IF(C14=106,(VLOOKUP(D14,$BF$3:$BG$12,2,1))/1000,IF(C14=104,(VLOOKUP(D14,$AZ$3:$BA$8,2,1))/1000,IF(ISERROR(VLOOKUP(C14,'機器ｺｰﾄﾞ（非表示）'!$A$2:$H$80,5,FALSE)),"",ROUND(VLOOKUP(C14,'機器ｺｰﾄﾞ（非表示）'!$A$2:$H$80,5,FALSE)*D14*VLOOKUP(C14,'機器ｺｰﾄﾞ（非表示）'!$A$2:$H$80,6,FALSE),3))))))</f>
        <v/>
      </c>
      <c r="H14" s="157">
        <f t="shared" si="2"/>
        <v>0</v>
      </c>
      <c r="I14" s="158" t="str">
        <f t="shared" si="0"/>
        <v/>
      </c>
      <c r="L14" s="151" t="s">
        <v>254</v>
      </c>
      <c r="M14" s="170" t="str">
        <f>'【補助シート】契約設備内訳表（負荷）'!AG18</f>
        <v/>
      </c>
      <c r="N14" s="174">
        <f>'【補助シート】契約設備内訳表（負荷）'!AY18</f>
        <v>0</v>
      </c>
      <c r="O14" s="171">
        <f>'【補助シート】契約設備内訳表（負荷）'!BA18</f>
        <v>0</v>
      </c>
      <c r="P14" s="175" t="str">
        <f>IF(M14="","",IF(ISERROR(VLOOKUP(M14,'機器ｺｰﾄﾞ（非表示）'!$A$2:$H$80,3,FALSE)),"",VLOOKUP(M14,'機器ｺｰﾄﾞ（非表示）'!$A$2:$H$80,3,FALSE)))</f>
        <v/>
      </c>
      <c r="Q14" s="163" t="str">
        <f>IF(N14=0,"",ROUND(IF(ISERROR(VLOOKUP(M14,'機器ｺｰﾄﾞ（非表示）'!$A$2:$H$80,5,FALSE)),"",VLOOKUP(M14,'機器ｺｰﾄﾞ（非表示）'!$A$2:$H$80,5,FALSE))*N14*VLOOKUP(M14,'機器ｺｰﾄﾞ（非表示）'!$A$2:$H$80,6,FALSE),3))</f>
        <v/>
      </c>
      <c r="R14" s="164">
        <f t="shared" si="3"/>
        <v>0</v>
      </c>
      <c r="S14" s="165" t="str">
        <f t="shared" si="1"/>
        <v/>
      </c>
      <c r="U14" s="140">
        <f t="shared" si="4"/>
        <v>0</v>
      </c>
      <c r="V14" s="140">
        <f t="shared" si="5"/>
        <v>0</v>
      </c>
      <c r="W14" s="140">
        <f t="shared" si="6"/>
        <v>0</v>
      </c>
      <c r="X14" s="140" t="str">
        <f t="shared" si="7"/>
        <v/>
      </c>
      <c r="Y14" s="140">
        <f t="shared" si="8"/>
        <v>0</v>
      </c>
      <c r="Z14" s="140">
        <f t="shared" si="9"/>
        <v>0</v>
      </c>
      <c r="AA14" s="140">
        <f t="shared" si="10"/>
        <v>0</v>
      </c>
      <c r="AB14" s="140">
        <f t="shared" si="11"/>
        <v>0</v>
      </c>
      <c r="AC14" s="140">
        <f t="shared" si="12"/>
        <v>0</v>
      </c>
      <c r="AD14" s="140">
        <f t="shared" si="13"/>
        <v>0</v>
      </c>
      <c r="AE14" s="140">
        <f t="shared" si="14"/>
        <v>0</v>
      </c>
      <c r="AF14" s="140">
        <f t="shared" si="15"/>
        <v>0</v>
      </c>
      <c r="AG14" s="140">
        <f t="shared" si="16"/>
        <v>0</v>
      </c>
      <c r="AH14" s="140">
        <f t="shared" si="17"/>
        <v>0</v>
      </c>
      <c r="AI14" s="140">
        <f t="shared" si="18"/>
        <v>0</v>
      </c>
      <c r="AJ14" s="140">
        <f t="shared" si="19"/>
        <v>0</v>
      </c>
      <c r="AK14" s="140">
        <f t="shared" si="20"/>
        <v>0</v>
      </c>
      <c r="AL14" s="140">
        <f t="shared" si="21"/>
        <v>0</v>
      </c>
      <c r="AM14" s="140">
        <f t="shared" si="22"/>
        <v>0</v>
      </c>
      <c r="AN14" s="140">
        <f t="shared" si="23"/>
        <v>0</v>
      </c>
      <c r="AO14" s="140">
        <f t="shared" si="24"/>
        <v>0</v>
      </c>
      <c r="AP14" s="140">
        <f t="shared" si="25"/>
        <v>0</v>
      </c>
      <c r="AQ14" s="140">
        <f t="shared" si="26"/>
        <v>0</v>
      </c>
      <c r="AS14" s="195"/>
      <c r="AT14" s="196"/>
      <c r="AU14" s="197"/>
      <c r="AV14" s="133"/>
      <c r="AW14" s="133" t="s">
        <v>229</v>
      </c>
      <c r="AX14" s="198"/>
      <c r="BC14" s="140">
        <v>701</v>
      </c>
      <c r="BD14" s="140">
        <v>1005</v>
      </c>
    </row>
    <row r="15" spans="2:59">
      <c r="B15" s="151"/>
      <c r="C15" s="170" t="str">
        <f>'【補助シート】契約設備内訳表（負荷）'!D19</f>
        <v/>
      </c>
      <c r="D15" s="157">
        <f>'【補助シート】契約設備内訳表（負荷）'!V19</f>
        <v>0</v>
      </c>
      <c r="E15" s="171">
        <f>'【補助シート】契約設備内訳表（負荷）'!X19</f>
        <v>0</v>
      </c>
      <c r="F15" s="172" t="str">
        <f>IF(C15="","",IF(ISERROR(VLOOKUP(C15,'機器ｺｰﾄﾞ（非表示）'!$A$2:$H$80,3,FALSE)),"",VLOOKUP(C15,'機器ｺｰﾄﾞ（非表示）'!$A$2:$H$80,3,FALSE)))</f>
        <v/>
      </c>
      <c r="G15" s="173" t="str">
        <f>IF(ISBLANK(D15),"",IF(C15=103,(VLOOKUP(D15,$BC$3:$BD$14,2,1))/1000,IF(C15=106,(VLOOKUP(D15,$BF$3:$BG$12,2,1))/1000,IF(C15=104,(VLOOKUP(D15,$AZ$3:$BA$8,2,1))/1000,IF(ISERROR(VLOOKUP(C15,'機器ｺｰﾄﾞ（非表示）'!$A$2:$H$80,5,FALSE)),"",ROUND(VLOOKUP(C15,'機器ｺｰﾄﾞ（非表示）'!$A$2:$H$80,5,FALSE)*D15*VLOOKUP(C15,'機器ｺｰﾄﾞ（非表示）'!$A$2:$H$80,6,FALSE),3))))))</f>
        <v/>
      </c>
      <c r="H15" s="157">
        <f t="shared" si="2"/>
        <v>0</v>
      </c>
      <c r="I15" s="158" t="str">
        <f t="shared" si="0"/>
        <v/>
      </c>
      <c r="L15" s="151"/>
      <c r="M15" s="170" t="str">
        <f>'【補助シート】契約設備内訳表（負荷）'!AG19</f>
        <v/>
      </c>
      <c r="N15" s="174">
        <f>'【補助シート】契約設備内訳表（負荷）'!AY19</f>
        <v>0</v>
      </c>
      <c r="O15" s="171">
        <f>'【補助シート】契約設備内訳表（負荷）'!BA19</f>
        <v>0</v>
      </c>
      <c r="P15" s="175" t="str">
        <f>IF(M15="","",IF(ISERROR(VLOOKUP(M15,'機器ｺｰﾄﾞ（非表示）'!$A$2:$H$80,3,FALSE)),"",VLOOKUP(M15,'機器ｺｰﾄﾞ（非表示）'!$A$2:$H$80,3,FALSE)))</f>
        <v/>
      </c>
      <c r="Q15" s="163" t="str">
        <f>IF(N15=0,"",ROUND(IF(ISERROR(VLOOKUP(M15,'機器ｺｰﾄﾞ（非表示）'!$A$2:$H$80,5,FALSE)),"",VLOOKUP(M15,'機器ｺｰﾄﾞ（非表示）'!$A$2:$H$80,5,FALSE))*N15*VLOOKUP(M15,'機器ｺｰﾄﾞ（非表示）'!$A$2:$H$80,6,FALSE),3))</f>
        <v/>
      </c>
      <c r="R15" s="164">
        <f t="shared" si="3"/>
        <v>0</v>
      </c>
      <c r="S15" s="165" t="str">
        <f t="shared" si="1"/>
        <v/>
      </c>
      <c r="U15" s="140">
        <f t="shared" si="4"/>
        <v>0</v>
      </c>
      <c r="V15" s="140">
        <f t="shared" si="5"/>
        <v>0</v>
      </c>
      <c r="W15" s="140">
        <f t="shared" si="6"/>
        <v>0</v>
      </c>
      <c r="X15" s="140" t="str">
        <f t="shared" si="7"/>
        <v/>
      </c>
      <c r="Y15" s="140">
        <f t="shared" si="8"/>
        <v>0</v>
      </c>
      <c r="Z15" s="140">
        <f t="shared" si="9"/>
        <v>0</v>
      </c>
      <c r="AA15" s="140">
        <f t="shared" si="10"/>
        <v>0</v>
      </c>
      <c r="AB15" s="140">
        <f t="shared" si="11"/>
        <v>0</v>
      </c>
      <c r="AC15" s="140">
        <f t="shared" si="12"/>
        <v>0</v>
      </c>
      <c r="AD15" s="140">
        <f t="shared" si="13"/>
        <v>0</v>
      </c>
      <c r="AE15" s="140">
        <f t="shared" si="14"/>
        <v>0</v>
      </c>
      <c r="AF15" s="140">
        <f t="shared" si="15"/>
        <v>0</v>
      </c>
      <c r="AG15" s="140">
        <f t="shared" si="16"/>
        <v>0</v>
      </c>
      <c r="AH15" s="140">
        <f t="shared" si="17"/>
        <v>0</v>
      </c>
      <c r="AI15" s="140">
        <f t="shared" si="18"/>
        <v>0</v>
      </c>
      <c r="AJ15" s="140">
        <f t="shared" si="19"/>
        <v>0</v>
      </c>
      <c r="AK15" s="140">
        <f t="shared" si="20"/>
        <v>0</v>
      </c>
      <c r="AL15" s="140">
        <f t="shared" si="21"/>
        <v>0</v>
      </c>
      <c r="AM15" s="140">
        <f t="shared" si="22"/>
        <v>0</v>
      </c>
      <c r="AN15" s="140">
        <f t="shared" si="23"/>
        <v>0</v>
      </c>
      <c r="AO15" s="140">
        <f t="shared" si="24"/>
        <v>0</v>
      </c>
      <c r="AP15" s="140">
        <f t="shared" si="25"/>
        <v>0</v>
      </c>
      <c r="AQ15" s="140">
        <f t="shared" si="26"/>
        <v>0</v>
      </c>
      <c r="AS15" s="146"/>
      <c r="AT15" s="199"/>
      <c r="AU15" s="200"/>
      <c r="AV15" s="149"/>
      <c r="AW15" s="149" t="s">
        <v>238</v>
      </c>
      <c r="AX15" s="150" t="s">
        <v>239</v>
      </c>
    </row>
    <row r="16" spans="2:59">
      <c r="B16" s="151" t="s">
        <v>255</v>
      </c>
      <c r="C16" s="170" t="str">
        <f>'【補助シート】契約設備内訳表（負荷）'!D20</f>
        <v/>
      </c>
      <c r="D16" s="157">
        <f>'【補助シート】契約設備内訳表（負荷）'!V20</f>
        <v>0</v>
      </c>
      <c r="E16" s="171">
        <f>'【補助シート】契約設備内訳表（負荷）'!X20</f>
        <v>0</v>
      </c>
      <c r="F16" s="172" t="str">
        <f>IF(C16="","",IF(ISERROR(VLOOKUP(C16,'機器ｺｰﾄﾞ（非表示）'!$A$2:$H$80,3,FALSE)),"",VLOOKUP(C16,'機器ｺｰﾄﾞ（非表示）'!$A$2:$H$80,3,FALSE)))</f>
        <v/>
      </c>
      <c r="G16" s="173" t="str">
        <f>IF(ISBLANK(D16),"",IF(C16=103,(VLOOKUP(D16,$BC$3:$BD$14,2,1))/1000,IF(C16=106,(VLOOKUP(D16,$BF$3:$BG$12,2,1))/1000,IF(C16=104,(VLOOKUP(D16,$AZ$3:$BA$8,2,1))/1000,IF(ISERROR(VLOOKUP(C16,'機器ｺｰﾄﾞ（非表示）'!$A$2:$H$80,5,FALSE)),"",ROUND(VLOOKUP(C16,'機器ｺｰﾄﾞ（非表示）'!$A$2:$H$80,5,FALSE)*D16*VLOOKUP(C16,'機器ｺｰﾄﾞ（非表示）'!$A$2:$H$80,6,FALSE),3))))))</f>
        <v/>
      </c>
      <c r="H16" s="157">
        <f t="shared" si="2"/>
        <v>0</v>
      </c>
      <c r="I16" s="158" t="str">
        <f t="shared" si="0"/>
        <v/>
      </c>
      <c r="L16" s="151" t="s">
        <v>255</v>
      </c>
      <c r="M16" s="170" t="str">
        <f>'【補助シート】契約設備内訳表（負荷）'!AG20</f>
        <v/>
      </c>
      <c r="N16" s="174">
        <f>'【補助シート】契約設備内訳表（負荷）'!AY20</f>
        <v>0</v>
      </c>
      <c r="O16" s="171">
        <f>'【補助シート】契約設備内訳表（負荷）'!BA20</f>
        <v>0</v>
      </c>
      <c r="P16" s="175" t="str">
        <f>IF(M16="","",IF(ISERROR(VLOOKUP(M16,'機器ｺｰﾄﾞ（非表示）'!$A$2:$H$80,3,FALSE)),"",VLOOKUP(M16,'機器ｺｰﾄﾞ（非表示）'!$A$2:$H$80,3,FALSE)))</f>
        <v/>
      </c>
      <c r="Q16" s="163" t="str">
        <f>IF(N16=0,"",ROUND(IF(ISERROR(VLOOKUP(M16,'機器ｺｰﾄﾞ（非表示）'!$A$2:$H$80,5,FALSE)),"",VLOOKUP(M16,'機器ｺｰﾄﾞ（非表示）'!$A$2:$H$80,5,FALSE))*N16*VLOOKUP(M16,'機器ｺｰﾄﾞ（非表示）'!$A$2:$H$80,6,FALSE),3))</f>
        <v/>
      </c>
      <c r="R16" s="164">
        <f t="shared" si="3"/>
        <v>0</v>
      </c>
      <c r="S16" s="165" t="str">
        <f t="shared" si="1"/>
        <v/>
      </c>
      <c r="U16" s="140">
        <f t="shared" si="4"/>
        <v>0</v>
      </c>
      <c r="V16" s="140">
        <f t="shared" si="5"/>
        <v>0</v>
      </c>
      <c r="W16" s="140">
        <f t="shared" si="6"/>
        <v>0</v>
      </c>
      <c r="X16" s="140" t="str">
        <f t="shared" si="7"/>
        <v/>
      </c>
      <c r="Y16" s="140">
        <f t="shared" si="8"/>
        <v>0</v>
      </c>
      <c r="Z16" s="140">
        <f t="shared" si="9"/>
        <v>0</v>
      </c>
      <c r="AA16" s="140">
        <f t="shared" si="10"/>
        <v>0</v>
      </c>
      <c r="AB16" s="140">
        <f t="shared" si="11"/>
        <v>0</v>
      </c>
      <c r="AC16" s="140">
        <f t="shared" si="12"/>
        <v>0</v>
      </c>
      <c r="AD16" s="140">
        <f t="shared" si="13"/>
        <v>0</v>
      </c>
      <c r="AE16" s="140">
        <f t="shared" si="14"/>
        <v>0</v>
      </c>
      <c r="AF16" s="140">
        <f t="shared" si="15"/>
        <v>0</v>
      </c>
      <c r="AG16" s="140">
        <f t="shared" si="16"/>
        <v>0</v>
      </c>
      <c r="AH16" s="140">
        <f t="shared" si="17"/>
        <v>0</v>
      </c>
      <c r="AI16" s="140">
        <f t="shared" si="18"/>
        <v>0</v>
      </c>
      <c r="AJ16" s="140">
        <f t="shared" si="19"/>
        <v>0</v>
      </c>
      <c r="AK16" s="140">
        <f t="shared" si="20"/>
        <v>0</v>
      </c>
      <c r="AL16" s="140">
        <f t="shared" si="21"/>
        <v>0</v>
      </c>
      <c r="AM16" s="140">
        <f t="shared" si="22"/>
        <v>0</v>
      </c>
      <c r="AN16" s="140">
        <f t="shared" si="23"/>
        <v>0</v>
      </c>
      <c r="AO16" s="140">
        <f t="shared" si="24"/>
        <v>0</v>
      </c>
      <c r="AP16" s="140">
        <f t="shared" si="25"/>
        <v>0</v>
      </c>
      <c r="AQ16" s="140">
        <f t="shared" si="26"/>
        <v>0</v>
      </c>
      <c r="AS16" s="146" t="s">
        <v>256</v>
      </c>
      <c r="AT16" s="201" t="s">
        <v>257</v>
      </c>
      <c r="AU16" s="202"/>
      <c r="AV16" s="168">
        <f>IF(AX12&gt;6,6,AX12)</f>
        <v>0</v>
      </c>
      <c r="AW16" s="168">
        <v>1</v>
      </c>
      <c r="AX16" s="169">
        <f t="shared" ref="AX16:AX21" si="27">ROUND(AV16*AW16,3)</f>
        <v>0</v>
      </c>
    </row>
    <row r="17" spans="2:53">
      <c r="B17" s="151"/>
      <c r="C17" s="170" t="str">
        <f>'【補助シート】契約設備内訳表（負荷）'!D21</f>
        <v/>
      </c>
      <c r="D17" s="157">
        <f>'【補助シート】契約設備内訳表（負荷）'!V21</f>
        <v>0</v>
      </c>
      <c r="E17" s="171">
        <f>'【補助シート】契約設備内訳表（負荷）'!X21</f>
        <v>0</v>
      </c>
      <c r="F17" s="172" t="str">
        <f>IF(C17="","",IF(ISERROR(VLOOKUP(C17,'機器ｺｰﾄﾞ（非表示）'!$A$2:$H$80,3,FALSE)),"",VLOOKUP(C17,'機器ｺｰﾄﾞ（非表示）'!$A$2:$H$80,3,FALSE)))</f>
        <v/>
      </c>
      <c r="G17" s="173" t="str">
        <f>IF(ISBLANK(D17),"",IF(C17=103,(VLOOKUP(D17,$BC$3:$BD$14,2,1))/1000,IF(C17=106,(VLOOKUP(D17,$BF$3:$BG$12,2,1))/1000,IF(C17=104,(VLOOKUP(D17,$AZ$3:$BA$8,2,1))/1000,IF(ISERROR(VLOOKUP(C17,'機器ｺｰﾄﾞ（非表示）'!$A$2:$H$80,5,FALSE)),"",ROUND(VLOOKUP(C17,'機器ｺｰﾄﾞ（非表示）'!$A$2:$H$80,5,FALSE)*D17*VLOOKUP(C17,'機器ｺｰﾄﾞ（非表示）'!$A$2:$H$80,6,FALSE),3))))))</f>
        <v/>
      </c>
      <c r="H17" s="157">
        <f t="shared" si="2"/>
        <v>0</v>
      </c>
      <c r="I17" s="158" t="str">
        <f t="shared" si="0"/>
        <v/>
      </c>
      <c r="L17" s="151"/>
      <c r="M17" s="170" t="str">
        <f>'【補助シート】契約設備内訳表（負荷）'!AG21</f>
        <v/>
      </c>
      <c r="N17" s="174">
        <f>'【補助シート】契約設備内訳表（負荷）'!AY21</f>
        <v>0</v>
      </c>
      <c r="O17" s="171">
        <f>'【補助シート】契約設備内訳表（負荷）'!BA21</f>
        <v>0</v>
      </c>
      <c r="P17" s="175" t="str">
        <f>IF(M17="","",IF(ISERROR(VLOOKUP(M17,'機器ｺｰﾄﾞ（非表示）'!$A$2:$H$80,3,FALSE)),"",VLOOKUP(M17,'機器ｺｰﾄﾞ（非表示）'!$A$2:$H$80,3,FALSE)))</f>
        <v/>
      </c>
      <c r="Q17" s="163" t="str">
        <f>IF(N17=0,"",ROUND(IF(ISERROR(VLOOKUP(M17,'機器ｺｰﾄﾞ（非表示）'!$A$2:$H$80,5,FALSE)),"",VLOOKUP(M17,'機器ｺｰﾄﾞ（非表示）'!$A$2:$H$80,5,FALSE))*N17*VLOOKUP(M17,'機器ｺｰﾄﾞ（非表示）'!$A$2:$H$80,6,FALSE),3))</f>
        <v/>
      </c>
      <c r="R17" s="164">
        <f t="shared" si="3"/>
        <v>0</v>
      </c>
      <c r="S17" s="165" t="str">
        <f t="shared" si="1"/>
        <v/>
      </c>
      <c r="U17" s="140">
        <f>IF(ISBLANK(C17),"",IF(AND(C17&gt;=101,C17&lt;=109),I17,0))</f>
        <v>0</v>
      </c>
      <c r="V17" s="140">
        <f>IF(ISBLANK(C17),"",IF(AND(C17&gt;=201,C17&lt;=399),I17,0))</f>
        <v>0</v>
      </c>
      <c r="W17" s="140">
        <f>IF(ISBLANK(C17),"",IF(AND(C17&gt;=401,C17&lt;=402),I17,0))</f>
        <v>0</v>
      </c>
      <c r="X17" s="140" t="str">
        <f t="shared" si="7"/>
        <v/>
      </c>
      <c r="Y17" s="140">
        <f t="shared" si="8"/>
        <v>0</v>
      </c>
      <c r="Z17" s="140">
        <f t="shared" si="9"/>
        <v>0</v>
      </c>
      <c r="AA17" s="140">
        <f t="shared" si="10"/>
        <v>0</v>
      </c>
      <c r="AB17" s="140">
        <f t="shared" si="11"/>
        <v>0</v>
      </c>
      <c r="AC17" s="140">
        <f t="shared" si="12"/>
        <v>0</v>
      </c>
      <c r="AD17" s="140">
        <f t="shared" si="13"/>
        <v>0</v>
      </c>
      <c r="AE17" s="140">
        <f t="shared" si="14"/>
        <v>0</v>
      </c>
      <c r="AF17" s="140">
        <f t="shared" si="15"/>
        <v>0</v>
      </c>
      <c r="AG17" s="140">
        <f t="shared" si="16"/>
        <v>0</v>
      </c>
      <c r="AH17" s="140">
        <f t="shared" si="17"/>
        <v>0</v>
      </c>
      <c r="AI17" s="140">
        <f t="shared" si="18"/>
        <v>0</v>
      </c>
      <c r="AJ17" s="140">
        <f t="shared" si="19"/>
        <v>0</v>
      </c>
      <c r="AK17" s="140">
        <f t="shared" si="20"/>
        <v>0</v>
      </c>
      <c r="AL17" s="140">
        <f t="shared" si="21"/>
        <v>0</v>
      </c>
      <c r="AM17" s="140">
        <f t="shared" si="22"/>
        <v>0</v>
      </c>
      <c r="AN17" s="140">
        <f t="shared" si="23"/>
        <v>0</v>
      </c>
      <c r="AO17" s="140">
        <f t="shared" si="24"/>
        <v>0</v>
      </c>
      <c r="AP17" s="140">
        <f t="shared" si="25"/>
        <v>0</v>
      </c>
      <c r="AQ17" s="140">
        <f t="shared" si="26"/>
        <v>0</v>
      </c>
      <c r="AS17" s="146"/>
      <c r="AT17" s="201" t="s">
        <v>258</v>
      </c>
      <c r="AU17" s="202"/>
      <c r="AV17" s="168">
        <f>IF(AX12&gt;20,14,AX12-AV16)</f>
        <v>0</v>
      </c>
      <c r="AW17" s="168">
        <v>0.9</v>
      </c>
      <c r="AX17" s="169">
        <f t="shared" si="27"/>
        <v>0</v>
      </c>
    </row>
    <row r="18" spans="2:53">
      <c r="B18" s="151"/>
      <c r="C18" s="170" t="str">
        <f>'【補助シート】契約設備内訳表（負荷）'!D22</f>
        <v/>
      </c>
      <c r="D18" s="157">
        <f>'【補助シート】契約設備内訳表（負荷）'!V22</f>
        <v>0</v>
      </c>
      <c r="E18" s="171">
        <f>'【補助シート】契約設備内訳表（負荷）'!X22</f>
        <v>0</v>
      </c>
      <c r="F18" s="172" t="str">
        <f>IF(C18="","",IF(ISERROR(VLOOKUP(C18,'機器ｺｰﾄﾞ（非表示）'!$A$2:$H$80,3,FALSE)),"",VLOOKUP(C18,'機器ｺｰﾄﾞ（非表示）'!$A$2:$H$80,3,FALSE)))</f>
        <v/>
      </c>
      <c r="G18" s="173" t="str">
        <f>IF(ISBLANK(D18),"",IF(C18=103,(VLOOKUP(D18,$BC$3:$BD$14,2,1))/1000,IF(C18=106,(VLOOKUP(D18,$BF$3:$BG$12,2,1))/1000,IF(C18=104,(VLOOKUP(D18,$AZ$3:$BA$8,2,1))/1000,IF(ISERROR(VLOOKUP(C18,'機器ｺｰﾄﾞ（非表示）'!$A$2:$H$80,5,FALSE)),"",ROUND(VLOOKUP(C18,'機器ｺｰﾄﾞ（非表示）'!$A$2:$H$80,5,FALSE)*D18*VLOOKUP(C18,'機器ｺｰﾄﾞ（非表示）'!$A$2:$H$80,6,FALSE),3))))))</f>
        <v/>
      </c>
      <c r="H18" s="157">
        <f t="shared" si="2"/>
        <v>0</v>
      </c>
      <c r="I18" s="158" t="str">
        <f t="shared" si="0"/>
        <v/>
      </c>
      <c r="L18" s="151"/>
      <c r="M18" s="170" t="str">
        <f>'【補助シート】契約設備内訳表（負荷）'!AG22</f>
        <v/>
      </c>
      <c r="N18" s="174">
        <f>'【補助シート】契約設備内訳表（負荷）'!AY22</f>
        <v>0</v>
      </c>
      <c r="O18" s="171">
        <f>'【補助シート】契約設備内訳表（負荷）'!BA22</f>
        <v>0</v>
      </c>
      <c r="P18" s="175" t="str">
        <f>IF(M18="","",IF(ISERROR(VLOOKUP(M18,'機器ｺｰﾄﾞ（非表示）'!$A$2:$H$80,3,FALSE)),"",VLOOKUP(M18,'機器ｺｰﾄﾞ（非表示）'!$A$2:$H$80,3,FALSE)))</f>
        <v/>
      </c>
      <c r="Q18" s="163" t="str">
        <f>IF(N18=0,"",ROUND(IF(ISERROR(VLOOKUP(M18,'機器ｺｰﾄﾞ（非表示）'!$A$2:$H$80,5,FALSE)),"",VLOOKUP(M18,'機器ｺｰﾄﾞ（非表示）'!$A$2:$H$80,5,FALSE))*N18*VLOOKUP(M18,'機器ｺｰﾄﾞ（非表示）'!$A$2:$H$80,6,FALSE),3))</f>
        <v/>
      </c>
      <c r="R18" s="164">
        <f t="shared" si="3"/>
        <v>0</v>
      </c>
      <c r="S18" s="165" t="str">
        <f t="shared" si="1"/>
        <v/>
      </c>
      <c r="U18" s="140">
        <f>IF(ISBLANK(C18),"",IF(AND(C18&gt;=101,C18&lt;=109),I18,0))</f>
        <v>0</v>
      </c>
      <c r="V18" s="140">
        <f>IF(ISBLANK(C18),"",IF(AND(C18&gt;=201,C18&lt;=399),I18,0))</f>
        <v>0</v>
      </c>
      <c r="W18" s="140">
        <f>IF(ISBLANK(C18),"",IF(AND(C18&gt;=401,C18&lt;=402),I18,0))</f>
        <v>0</v>
      </c>
      <c r="X18" s="140" t="str">
        <f t="shared" si="7"/>
        <v/>
      </c>
      <c r="Y18" s="140">
        <f t="shared" si="8"/>
        <v>0</v>
      </c>
      <c r="Z18" s="140">
        <f t="shared" si="9"/>
        <v>0</v>
      </c>
      <c r="AA18" s="140">
        <f t="shared" si="10"/>
        <v>0</v>
      </c>
      <c r="AB18" s="140">
        <f t="shared" si="11"/>
        <v>0</v>
      </c>
      <c r="AC18" s="140">
        <f t="shared" si="12"/>
        <v>0</v>
      </c>
      <c r="AD18" s="140">
        <f t="shared" si="13"/>
        <v>0</v>
      </c>
      <c r="AE18" s="140">
        <f t="shared" si="14"/>
        <v>0</v>
      </c>
      <c r="AF18" s="140">
        <f t="shared" si="15"/>
        <v>0</v>
      </c>
      <c r="AG18" s="140">
        <f t="shared" si="16"/>
        <v>0</v>
      </c>
      <c r="AH18" s="140">
        <f t="shared" si="17"/>
        <v>0</v>
      </c>
      <c r="AI18" s="140">
        <f t="shared" si="18"/>
        <v>0</v>
      </c>
      <c r="AJ18" s="140">
        <f t="shared" si="19"/>
        <v>0</v>
      </c>
      <c r="AK18" s="140">
        <f t="shared" si="20"/>
        <v>0</v>
      </c>
      <c r="AL18" s="140">
        <f t="shared" si="21"/>
        <v>0</v>
      </c>
      <c r="AM18" s="140">
        <f t="shared" si="22"/>
        <v>0</v>
      </c>
      <c r="AN18" s="140">
        <f t="shared" si="23"/>
        <v>0</v>
      </c>
      <c r="AO18" s="140">
        <f t="shared" si="24"/>
        <v>0</v>
      </c>
      <c r="AP18" s="140">
        <f t="shared" si="25"/>
        <v>0</v>
      </c>
      <c r="AQ18" s="140">
        <f t="shared" si="26"/>
        <v>0</v>
      </c>
      <c r="AS18" s="146" t="s">
        <v>259</v>
      </c>
      <c r="AT18" s="203" t="s">
        <v>260</v>
      </c>
      <c r="AU18" s="204"/>
      <c r="AV18" s="168">
        <f>IF(AX12&gt;50,30,AX12-AV17-AV16)</f>
        <v>0</v>
      </c>
      <c r="AW18" s="168">
        <v>0.8</v>
      </c>
      <c r="AX18" s="169">
        <f t="shared" si="27"/>
        <v>0</v>
      </c>
    </row>
    <row r="19" spans="2:53">
      <c r="B19" s="151"/>
      <c r="C19" s="170" t="str">
        <f>'【補助シート】契約設備内訳表（負荷）'!D23</f>
        <v/>
      </c>
      <c r="D19" s="157">
        <f>'【補助シート】契約設備内訳表（負荷）'!V23</f>
        <v>0</v>
      </c>
      <c r="E19" s="171">
        <f>'【補助シート】契約設備内訳表（負荷）'!X23</f>
        <v>0</v>
      </c>
      <c r="F19" s="172" t="str">
        <f>IF(C19="","",IF(ISERROR(VLOOKUP(C19,'機器ｺｰﾄﾞ（非表示）'!$A$2:$H$80,3,FALSE)),"",VLOOKUP(C19,'機器ｺｰﾄﾞ（非表示）'!$A$2:$H$80,3,FALSE)))</f>
        <v/>
      </c>
      <c r="G19" s="173" t="str">
        <f>IF(ISBLANK(D19),"",IF(C19=103,(VLOOKUP(D19,$BC$3:$BD$14,2,1))/1000,IF(C19=106,(VLOOKUP(D19,$BF$3:$BG$12,2,1))/1000,IF(C19=104,(VLOOKUP(D19,$AZ$3:$BA$8,2,1))/1000,IF(ISERROR(VLOOKUP(C19,'機器ｺｰﾄﾞ（非表示）'!$A$2:$H$80,5,FALSE)),"",ROUND(VLOOKUP(C19,'機器ｺｰﾄﾞ（非表示）'!$A$2:$H$80,5,FALSE)*D19*VLOOKUP(C19,'機器ｺｰﾄﾞ（非表示）'!$A$2:$H$80,6,FALSE),3))))))</f>
        <v/>
      </c>
      <c r="H19" s="157">
        <f t="shared" si="2"/>
        <v>0</v>
      </c>
      <c r="I19" s="158" t="str">
        <f t="shared" si="0"/>
        <v/>
      </c>
      <c r="L19" s="151"/>
      <c r="M19" s="170" t="str">
        <f>'【補助シート】契約設備内訳表（負荷）'!AG23</f>
        <v/>
      </c>
      <c r="N19" s="174">
        <f>'【補助シート】契約設備内訳表（負荷）'!AY23</f>
        <v>0</v>
      </c>
      <c r="O19" s="171">
        <f>'【補助シート】契約設備内訳表（負荷）'!BA23</f>
        <v>0</v>
      </c>
      <c r="P19" s="175" t="str">
        <f>IF(M19="","",IF(ISERROR(VLOOKUP(M19,'機器ｺｰﾄﾞ（非表示）'!$A$2:$H$80,3,FALSE)),"",VLOOKUP(M19,'機器ｺｰﾄﾞ（非表示）'!$A$2:$H$80,3,FALSE)))</f>
        <v/>
      </c>
      <c r="Q19" s="163" t="str">
        <f>IF(N19=0,"",ROUND(IF(ISERROR(VLOOKUP(M19,'機器ｺｰﾄﾞ（非表示）'!$A$2:$H$80,5,FALSE)),"",VLOOKUP(M19,'機器ｺｰﾄﾞ（非表示）'!$A$2:$H$80,5,FALSE))*N19*VLOOKUP(M19,'機器ｺｰﾄﾞ（非表示）'!$A$2:$H$80,6,FALSE),3))</f>
        <v/>
      </c>
      <c r="R19" s="164">
        <f t="shared" si="3"/>
        <v>0</v>
      </c>
      <c r="S19" s="165" t="str">
        <f t="shared" si="1"/>
        <v/>
      </c>
      <c r="U19" s="140">
        <f t="shared" si="4"/>
        <v>0</v>
      </c>
      <c r="V19" s="140">
        <f t="shared" si="5"/>
        <v>0</v>
      </c>
      <c r="W19" s="140">
        <f t="shared" si="6"/>
        <v>0</v>
      </c>
      <c r="X19" s="140" t="str">
        <f t="shared" si="7"/>
        <v/>
      </c>
      <c r="Y19" s="140">
        <f t="shared" si="8"/>
        <v>0</v>
      </c>
      <c r="Z19" s="140">
        <f t="shared" si="9"/>
        <v>0</v>
      </c>
      <c r="AA19" s="140">
        <f t="shared" si="10"/>
        <v>0</v>
      </c>
      <c r="AB19" s="140">
        <f t="shared" si="11"/>
        <v>0</v>
      </c>
      <c r="AC19" s="140">
        <f t="shared" si="12"/>
        <v>0</v>
      </c>
      <c r="AD19" s="140">
        <f t="shared" si="13"/>
        <v>0</v>
      </c>
      <c r="AE19" s="140">
        <f t="shared" si="14"/>
        <v>0</v>
      </c>
      <c r="AF19" s="140">
        <f t="shared" si="15"/>
        <v>0</v>
      </c>
      <c r="AG19" s="140">
        <f t="shared" si="16"/>
        <v>0</v>
      </c>
      <c r="AH19" s="140">
        <f t="shared" si="17"/>
        <v>0</v>
      </c>
      <c r="AI19" s="140">
        <f t="shared" si="18"/>
        <v>0</v>
      </c>
      <c r="AJ19" s="140">
        <f t="shared" si="19"/>
        <v>0</v>
      </c>
      <c r="AK19" s="140">
        <f t="shared" si="20"/>
        <v>0</v>
      </c>
      <c r="AL19" s="140">
        <f t="shared" si="21"/>
        <v>0</v>
      </c>
      <c r="AM19" s="140">
        <f t="shared" si="22"/>
        <v>0</v>
      </c>
      <c r="AN19" s="140">
        <f t="shared" si="23"/>
        <v>0</v>
      </c>
      <c r="AO19" s="140">
        <f t="shared" si="24"/>
        <v>0</v>
      </c>
      <c r="AP19" s="140">
        <f t="shared" si="25"/>
        <v>0</v>
      </c>
      <c r="AQ19" s="140">
        <f t="shared" si="26"/>
        <v>0</v>
      </c>
      <c r="AS19" s="146"/>
      <c r="AT19" s="203" t="s">
        <v>261</v>
      </c>
      <c r="AU19" s="204"/>
      <c r="AV19" s="168">
        <f>IF(AX12&gt;150,100,AX12-AV18-AV17-AV16)</f>
        <v>0</v>
      </c>
      <c r="AW19" s="168">
        <v>0.7</v>
      </c>
      <c r="AX19" s="169">
        <f t="shared" si="27"/>
        <v>0</v>
      </c>
    </row>
    <row r="20" spans="2:53">
      <c r="B20" s="151"/>
      <c r="C20" s="170" t="str">
        <f>'【補助シート】契約設備内訳表（負荷）'!D24</f>
        <v/>
      </c>
      <c r="D20" s="157">
        <f>'【補助シート】契約設備内訳表（負荷）'!V24</f>
        <v>0</v>
      </c>
      <c r="E20" s="171">
        <f>'【補助シート】契約設備内訳表（負荷）'!X24</f>
        <v>0</v>
      </c>
      <c r="F20" s="172" t="str">
        <f>IF(C20="","",IF(ISERROR(VLOOKUP(C20,'機器ｺｰﾄﾞ（非表示）'!$A$2:$H$80,3,FALSE)),"",VLOOKUP(C20,'機器ｺｰﾄﾞ（非表示）'!$A$2:$H$80,3,FALSE)))</f>
        <v/>
      </c>
      <c r="G20" s="173" t="str">
        <f>IF(ISBLANK(D20),"",IF(C20=103,(VLOOKUP(D20,$BC$3:$BD$14,2,1))/1000,IF(C20=106,(VLOOKUP(D20,$BF$3:$BG$12,2,1))/1000,IF(C20=104,(VLOOKUP(D20,$AZ$3:$BA$8,2,1))/1000,IF(ISERROR(VLOOKUP(C20,'機器ｺｰﾄﾞ（非表示）'!$A$2:$H$80,5,FALSE)),"",ROUND(VLOOKUP(C20,'機器ｺｰﾄﾞ（非表示）'!$A$2:$H$80,5,FALSE)*D20*VLOOKUP(C20,'機器ｺｰﾄﾞ（非表示）'!$A$2:$H$80,6,FALSE),3))))))</f>
        <v/>
      </c>
      <c r="H20" s="157">
        <f t="shared" si="2"/>
        <v>0</v>
      </c>
      <c r="I20" s="158" t="str">
        <f t="shared" si="0"/>
        <v/>
      </c>
      <c r="L20" s="151"/>
      <c r="M20" s="170" t="str">
        <f>'【補助シート】契約設備内訳表（負荷）'!AG24</f>
        <v/>
      </c>
      <c r="N20" s="174">
        <f>'【補助シート】契約設備内訳表（負荷）'!AY24</f>
        <v>0</v>
      </c>
      <c r="O20" s="171">
        <f>'【補助シート】契約設備内訳表（負荷）'!BA24</f>
        <v>0</v>
      </c>
      <c r="P20" s="175" t="str">
        <f>IF(M20="","",IF(ISERROR(VLOOKUP(M20,'機器ｺｰﾄﾞ（非表示）'!$A$2:$H$80,3,FALSE)),"",VLOOKUP(M20,'機器ｺｰﾄﾞ（非表示）'!$A$2:$H$80,3,FALSE)))</f>
        <v/>
      </c>
      <c r="Q20" s="163" t="str">
        <f>IF(N20=0,"",ROUND(IF(ISERROR(VLOOKUP(M20,'機器ｺｰﾄﾞ（非表示）'!$A$2:$H$80,5,FALSE)),"",VLOOKUP(M20,'機器ｺｰﾄﾞ（非表示）'!$A$2:$H$80,5,FALSE))*N20*VLOOKUP(M20,'機器ｺｰﾄﾞ（非表示）'!$A$2:$H$80,6,FALSE),3))</f>
        <v/>
      </c>
      <c r="R20" s="164">
        <f t="shared" si="3"/>
        <v>0</v>
      </c>
      <c r="S20" s="165" t="str">
        <f t="shared" si="1"/>
        <v/>
      </c>
      <c r="U20" s="140">
        <f t="shared" si="4"/>
        <v>0</v>
      </c>
      <c r="V20" s="140">
        <f t="shared" si="5"/>
        <v>0</v>
      </c>
      <c r="W20" s="140">
        <f t="shared" si="6"/>
        <v>0</v>
      </c>
      <c r="X20" s="140" t="str">
        <f t="shared" si="7"/>
        <v/>
      </c>
      <c r="Y20" s="140">
        <f t="shared" si="8"/>
        <v>0</v>
      </c>
      <c r="Z20" s="140">
        <f t="shared" si="9"/>
        <v>0</v>
      </c>
      <c r="AA20" s="140">
        <f t="shared" si="10"/>
        <v>0</v>
      </c>
      <c r="AB20" s="140">
        <f t="shared" si="11"/>
        <v>0</v>
      </c>
      <c r="AC20" s="140">
        <f t="shared" si="12"/>
        <v>0</v>
      </c>
      <c r="AD20" s="140">
        <f t="shared" si="13"/>
        <v>0</v>
      </c>
      <c r="AE20" s="140">
        <f t="shared" si="14"/>
        <v>0</v>
      </c>
      <c r="AF20" s="140">
        <f t="shared" si="15"/>
        <v>0</v>
      </c>
      <c r="AG20" s="140">
        <f t="shared" si="16"/>
        <v>0</v>
      </c>
      <c r="AH20" s="140">
        <f t="shared" si="17"/>
        <v>0</v>
      </c>
      <c r="AI20" s="140">
        <f t="shared" si="18"/>
        <v>0</v>
      </c>
      <c r="AJ20" s="140">
        <f t="shared" si="19"/>
        <v>0</v>
      </c>
      <c r="AK20" s="140">
        <f t="shared" si="20"/>
        <v>0</v>
      </c>
      <c r="AL20" s="140">
        <f t="shared" si="21"/>
        <v>0</v>
      </c>
      <c r="AM20" s="140">
        <f t="shared" si="22"/>
        <v>0</v>
      </c>
      <c r="AN20" s="140">
        <f t="shared" si="23"/>
        <v>0</v>
      </c>
      <c r="AO20" s="140">
        <f t="shared" si="24"/>
        <v>0</v>
      </c>
      <c r="AP20" s="140">
        <f t="shared" si="25"/>
        <v>0</v>
      </c>
      <c r="AQ20" s="140">
        <f t="shared" si="26"/>
        <v>0</v>
      </c>
      <c r="AS20" s="146" t="s">
        <v>247</v>
      </c>
      <c r="AT20" s="203" t="s">
        <v>262</v>
      </c>
      <c r="AU20" s="204"/>
      <c r="AV20" s="168">
        <f>IF(AX12&gt;300,150,AX12-AV19-AV18-AV17-AV16)</f>
        <v>0</v>
      </c>
      <c r="AW20" s="168">
        <v>0.6</v>
      </c>
      <c r="AX20" s="169">
        <f t="shared" si="27"/>
        <v>0</v>
      </c>
    </row>
    <row r="21" spans="2:53">
      <c r="B21" s="205"/>
      <c r="C21" s="170" t="str">
        <f>'【補助シート】契約設備内訳表（負荷）'!D25</f>
        <v/>
      </c>
      <c r="D21" s="157">
        <f>'【補助シート】契約設備内訳表（負荷）'!V25</f>
        <v>0</v>
      </c>
      <c r="E21" s="171">
        <f>'【補助シート】契約設備内訳表（負荷）'!X25</f>
        <v>0</v>
      </c>
      <c r="F21" s="172" t="str">
        <f>IF(C21="","",IF(ISERROR(VLOOKUP(C21,'機器ｺｰﾄﾞ（非表示）'!$A$2:$H$80,3,FALSE)),"",VLOOKUP(C21,'機器ｺｰﾄﾞ（非表示）'!$A$2:$H$80,3,FALSE)))</f>
        <v/>
      </c>
      <c r="G21" s="173" t="str">
        <f>IF(ISBLANK(D21),"",IF(C21=103,(VLOOKUP(D21,$BC$3:$BD$14,2,1))/1000,IF(C21=106,(VLOOKUP(D21,$BF$3:$BG$12,2,1))/1000,IF(C21=104,(VLOOKUP(D21,$AZ$3:$BA$8,2,1))/1000,IF(ISERROR(VLOOKUP(C21,'機器ｺｰﾄﾞ（非表示）'!$A$2:$H$80,5,FALSE)),"",ROUND(VLOOKUP(C21,'機器ｺｰﾄﾞ（非表示）'!$A$2:$H$80,5,FALSE)*D21*VLOOKUP(C21,'機器ｺｰﾄﾞ（非表示）'!$A$2:$H$80,6,FALSE),3))))))</f>
        <v/>
      </c>
      <c r="H21" s="157">
        <f t="shared" si="2"/>
        <v>0</v>
      </c>
      <c r="I21" s="158" t="str">
        <f t="shared" si="0"/>
        <v/>
      </c>
      <c r="L21" s="205"/>
      <c r="M21" s="170" t="str">
        <f>'【補助シート】契約設備内訳表（負荷）'!AG25</f>
        <v/>
      </c>
      <c r="N21" s="174">
        <f>'【補助シート】契約設備内訳表（負荷）'!AY25</f>
        <v>0</v>
      </c>
      <c r="O21" s="171">
        <f>'【補助シート】契約設備内訳表（負荷）'!BA25</f>
        <v>0</v>
      </c>
      <c r="P21" s="175" t="str">
        <f>IF(M21="","",IF(ISERROR(VLOOKUP(M21,'機器ｺｰﾄﾞ（非表示）'!$A$2:$H$80,3,FALSE)),"",VLOOKUP(M21,'機器ｺｰﾄﾞ（非表示）'!$A$2:$H$80,3,FALSE)))</f>
        <v/>
      </c>
      <c r="Q21" s="163" t="str">
        <f>IF(N21=0,"",ROUND(IF(ISERROR(VLOOKUP(M21,'機器ｺｰﾄﾞ（非表示）'!$A$2:$H$80,5,FALSE)),"",VLOOKUP(M21,'機器ｺｰﾄﾞ（非表示）'!$A$2:$H$80,5,FALSE))*N21*VLOOKUP(M21,'機器ｺｰﾄﾞ（非表示）'!$A$2:$H$80,6,FALSE),3))</f>
        <v/>
      </c>
      <c r="R21" s="164">
        <f t="shared" si="3"/>
        <v>0</v>
      </c>
      <c r="S21" s="165" t="str">
        <f t="shared" si="1"/>
        <v/>
      </c>
      <c r="U21" s="140">
        <f t="shared" si="4"/>
        <v>0</v>
      </c>
      <c r="V21" s="140">
        <f t="shared" si="5"/>
        <v>0</v>
      </c>
      <c r="W21" s="140">
        <f t="shared" si="6"/>
        <v>0</v>
      </c>
      <c r="X21" s="140" t="str">
        <f t="shared" si="7"/>
        <v/>
      </c>
      <c r="Y21" s="140">
        <f t="shared" si="8"/>
        <v>0</v>
      </c>
      <c r="Z21" s="140">
        <f t="shared" si="9"/>
        <v>0</v>
      </c>
      <c r="AA21" s="140">
        <f t="shared" si="10"/>
        <v>0</v>
      </c>
      <c r="AB21" s="140">
        <f t="shared" si="11"/>
        <v>0</v>
      </c>
      <c r="AC21" s="140">
        <f t="shared" si="12"/>
        <v>0</v>
      </c>
      <c r="AD21" s="140">
        <f t="shared" si="13"/>
        <v>0</v>
      </c>
      <c r="AE21" s="140">
        <f t="shared" si="14"/>
        <v>0</v>
      </c>
      <c r="AF21" s="140">
        <f t="shared" si="15"/>
        <v>0</v>
      </c>
      <c r="AG21" s="140">
        <f t="shared" si="16"/>
        <v>0</v>
      </c>
      <c r="AH21" s="140">
        <f t="shared" si="17"/>
        <v>0</v>
      </c>
      <c r="AI21" s="140">
        <f t="shared" si="18"/>
        <v>0</v>
      </c>
      <c r="AJ21" s="140">
        <f t="shared" si="19"/>
        <v>0</v>
      </c>
      <c r="AK21" s="140">
        <f t="shared" si="20"/>
        <v>0</v>
      </c>
      <c r="AL21" s="140">
        <f t="shared" si="21"/>
        <v>0</v>
      </c>
      <c r="AM21" s="140">
        <f t="shared" si="22"/>
        <v>0</v>
      </c>
      <c r="AN21" s="140">
        <f t="shared" si="23"/>
        <v>0</v>
      </c>
      <c r="AO21" s="140">
        <f t="shared" si="24"/>
        <v>0</v>
      </c>
      <c r="AP21" s="140">
        <f t="shared" si="25"/>
        <v>0</v>
      </c>
      <c r="AQ21" s="140">
        <f t="shared" si="26"/>
        <v>0</v>
      </c>
      <c r="AS21" s="146"/>
      <c r="AT21" s="203" t="s">
        <v>263</v>
      </c>
      <c r="AU21" s="204"/>
      <c r="AV21" s="168">
        <f>IF(AX12&gt;500,200,AX12-AV20-AV19-AV18-AV17-AV16)</f>
        <v>0</v>
      </c>
      <c r="AW21" s="168">
        <v>0.5</v>
      </c>
      <c r="AX21" s="169">
        <f t="shared" si="27"/>
        <v>0</v>
      </c>
    </row>
    <row r="22" spans="2:53">
      <c r="B22" s="205"/>
      <c r="C22" s="170" t="str">
        <f>'【補助シート】契約設備内訳表（負荷）'!D26</f>
        <v/>
      </c>
      <c r="D22" s="157">
        <f>'【補助シート】契約設備内訳表（負荷）'!V26</f>
        <v>0</v>
      </c>
      <c r="E22" s="171">
        <f>'【補助シート】契約設備内訳表（負荷）'!X26</f>
        <v>0</v>
      </c>
      <c r="F22" s="172" t="str">
        <f>IF(C22="","",IF(ISERROR(VLOOKUP(C22,'機器ｺｰﾄﾞ（非表示）'!$A$2:$H$80,3,FALSE)),"",VLOOKUP(C22,'機器ｺｰﾄﾞ（非表示）'!$A$2:$H$80,3,FALSE)))</f>
        <v/>
      </c>
      <c r="G22" s="173" t="str">
        <f>IF(ISBLANK(D22),"",IF(C22=103,(VLOOKUP(D22,$BC$3:$BD$14,2,1))/1000,IF(C22=106,(VLOOKUP(D22,$BF$3:$BG$12,2,1))/1000,IF(C22=104,(VLOOKUP(D22,$AZ$3:$BA$8,2,1))/1000,IF(ISERROR(VLOOKUP(C22,'機器ｺｰﾄﾞ（非表示）'!$A$2:$H$80,5,FALSE)),"",ROUND(VLOOKUP(C22,'機器ｺｰﾄﾞ（非表示）'!$A$2:$H$80,5,FALSE)*D22*VLOOKUP(C22,'機器ｺｰﾄﾞ（非表示）'!$A$2:$H$80,6,FALSE),3))))))</f>
        <v/>
      </c>
      <c r="H22" s="157">
        <f t="shared" si="2"/>
        <v>0</v>
      </c>
      <c r="I22" s="158" t="str">
        <f t="shared" si="0"/>
        <v/>
      </c>
      <c r="L22" s="205"/>
      <c r="M22" s="170" t="str">
        <f>'【補助シート】契約設備内訳表（負荷）'!AG26</f>
        <v/>
      </c>
      <c r="N22" s="174">
        <f>'【補助シート】契約設備内訳表（負荷）'!AY26</f>
        <v>0</v>
      </c>
      <c r="O22" s="171">
        <f>'【補助シート】契約設備内訳表（負荷）'!BA26</f>
        <v>0</v>
      </c>
      <c r="P22" s="175" t="str">
        <f>IF(M22="","",IF(ISERROR(VLOOKUP(M22,'機器ｺｰﾄﾞ（非表示）'!$A$2:$H$80,3,FALSE)),"",VLOOKUP(M22,'機器ｺｰﾄﾞ（非表示）'!$A$2:$H$80,3,FALSE)))</f>
        <v/>
      </c>
      <c r="Q22" s="163" t="str">
        <f>IF(N22=0,"",ROUND(IF(ISERROR(VLOOKUP(M22,'機器ｺｰﾄﾞ（非表示）'!$A$2:$H$80,5,FALSE)),"",VLOOKUP(M22,'機器ｺｰﾄﾞ（非表示）'!$A$2:$H$80,5,FALSE))*N22*VLOOKUP(M22,'機器ｺｰﾄﾞ（非表示）'!$A$2:$H$80,6,FALSE),3))</f>
        <v/>
      </c>
      <c r="R22" s="164">
        <f t="shared" si="3"/>
        <v>0</v>
      </c>
      <c r="S22" s="165" t="str">
        <f t="shared" si="1"/>
        <v/>
      </c>
      <c r="U22" s="140">
        <f t="shared" si="4"/>
        <v>0</v>
      </c>
      <c r="V22" s="140">
        <f t="shared" si="5"/>
        <v>0</v>
      </c>
      <c r="W22" s="140">
        <f t="shared" si="6"/>
        <v>0</v>
      </c>
      <c r="X22" s="140" t="str">
        <f t="shared" si="7"/>
        <v/>
      </c>
      <c r="Y22" s="140">
        <f t="shared" si="8"/>
        <v>0</v>
      </c>
      <c r="Z22" s="140">
        <f t="shared" si="9"/>
        <v>0</v>
      </c>
      <c r="AA22" s="140">
        <f t="shared" si="10"/>
        <v>0</v>
      </c>
      <c r="AB22" s="140">
        <f t="shared" si="11"/>
        <v>0</v>
      </c>
      <c r="AC22" s="140">
        <f t="shared" si="12"/>
        <v>0</v>
      </c>
      <c r="AD22" s="140">
        <f t="shared" si="13"/>
        <v>0</v>
      </c>
      <c r="AE22" s="140">
        <f t="shared" si="14"/>
        <v>0</v>
      </c>
      <c r="AF22" s="140">
        <f t="shared" si="15"/>
        <v>0</v>
      </c>
      <c r="AG22" s="140">
        <f t="shared" si="16"/>
        <v>0</v>
      </c>
      <c r="AH22" s="140">
        <f t="shared" si="17"/>
        <v>0</v>
      </c>
      <c r="AI22" s="140">
        <f t="shared" si="18"/>
        <v>0</v>
      </c>
      <c r="AJ22" s="140">
        <f t="shared" si="19"/>
        <v>0</v>
      </c>
      <c r="AK22" s="140">
        <f t="shared" si="20"/>
        <v>0</v>
      </c>
      <c r="AL22" s="140">
        <f t="shared" si="21"/>
        <v>0</v>
      </c>
      <c r="AM22" s="140">
        <f t="shared" si="22"/>
        <v>0</v>
      </c>
      <c r="AN22" s="140">
        <f t="shared" si="23"/>
        <v>0</v>
      </c>
      <c r="AO22" s="140">
        <f t="shared" si="24"/>
        <v>0</v>
      </c>
      <c r="AP22" s="140">
        <f t="shared" si="25"/>
        <v>0</v>
      </c>
      <c r="AQ22" s="140">
        <f t="shared" si="26"/>
        <v>0</v>
      </c>
      <c r="AS22" s="146" t="s">
        <v>250</v>
      </c>
      <c r="AT22" s="166" t="s">
        <v>264</v>
      </c>
      <c r="AU22" s="167"/>
      <c r="AV22" s="180"/>
      <c r="AW22" s="180"/>
      <c r="AX22" s="181"/>
    </row>
    <row r="23" spans="2:53">
      <c r="B23" s="205"/>
      <c r="C23" s="170" t="str">
        <f>'【補助シート】契約設備内訳表（負荷）'!D27</f>
        <v/>
      </c>
      <c r="D23" s="157">
        <f>'【補助シート】契約設備内訳表（負荷）'!V27</f>
        <v>0</v>
      </c>
      <c r="E23" s="171">
        <f>'【補助シート】契約設備内訳表（負荷）'!X27</f>
        <v>0</v>
      </c>
      <c r="F23" s="172" t="str">
        <f>IF(C23="","",IF(ISERROR(VLOOKUP(C23,'機器ｺｰﾄﾞ（非表示）'!$A$2:$H$80,3,FALSE)),"",VLOOKUP(C23,'機器ｺｰﾄﾞ（非表示）'!$A$2:$H$80,3,FALSE)))</f>
        <v/>
      </c>
      <c r="G23" s="173" t="str">
        <f>IF(ISBLANK(D23),"",IF(C23=103,(VLOOKUP(D23,$BC$3:$BD$14,2,1))/1000,IF(C23=106,(VLOOKUP(D23,$BF$3:$BG$12,2,1))/1000,IF(C23=104,(VLOOKUP(D23,$AZ$3:$BA$8,2,1))/1000,IF(ISERROR(VLOOKUP(C23,'機器ｺｰﾄﾞ（非表示）'!$A$2:$H$80,5,FALSE)),"",ROUND(VLOOKUP(C23,'機器ｺｰﾄﾞ（非表示）'!$A$2:$H$80,5,FALSE)*D23*VLOOKUP(C23,'機器ｺｰﾄﾞ（非表示）'!$A$2:$H$80,6,FALSE),3))))))</f>
        <v/>
      </c>
      <c r="H23" s="157">
        <f t="shared" si="2"/>
        <v>0</v>
      </c>
      <c r="I23" s="158" t="str">
        <f t="shared" si="0"/>
        <v/>
      </c>
      <c r="L23" s="205"/>
      <c r="M23" s="170" t="str">
        <f>'【補助シート】契約設備内訳表（負荷）'!AG27</f>
        <v/>
      </c>
      <c r="N23" s="174">
        <f>'【補助シート】契約設備内訳表（負荷）'!AY27</f>
        <v>0</v>
      </c>
      <c r="O23" s="171">
        <f>'【補助シート】契約設備内訳表（負荷）'!BA27</f>
        <v>0</v>
      </c>
      <c r="P23" s="175" t="str">
        <f>IF(M23="","",IF(ISERROR(VLOOKUP(M23,'機器ｺｰﾄﾞ（非表示）'!$A$2:$H$80,3,FALSE)),"",VLOOKUP(M23,'機器ｺｰﾄﾞ（非表示）'!$A$2:$H$80,3,FALSE)))</f>
        <v/>
      </c>
      <c r="Q23" s="163" t="str">
        <f>IF(N23=0,"",ROUND(IF(ISERROR(VLOOKUP(M23,'機器ｺｰﾄﾞ（非表示）'!$A$2:$H$80,5,FALSE)),"",VLOOKUP(M23,'機器ｺｰﾄﾞ（非表示）'!$A$2:$H$80,5,FALSE))*N23*VLOOKUP(M23,'機器ｺｰﾄﾞ（非表示）'!$A$2:$H$80,6,FALSE),3))</f>
        <v/>
      </c>
      <c r="R23" s="164">
        <f t="shared" si="3"/>
        <v>0</v>
      </c>
      <c r="S23" s="165" t="str">
        <f t="shared" si="1"/>
        <v/>
      </c>
      <c r="U23" s="140">
        <f t="shared" si="4"/>
        <v>0</v>
      </c>
      <c r="V23" s="140">
        <f t="shared" si="5"/>
        <v>0</v>
      </c>
      <c r="W23" s="140">
        <f t="shared" si="6"/>
        <v>0</v>
      </c>
      <c r="X23" s="140" t="str">
        <f t="shared" si="7"/>
        <v/>
      </c>
      <c r="Y23" s="140">
        <f t="shared" si="8"/>
        <v>0</v>
      </c>
      <c r="Z23" s="140">
        <f t="shared" si="9"/>
        <v>0</v>
      </c>
      <c r="AA23" s="140">
        <f t="shared" si="10"/>
        <v>0</v>
      </c>
      <c r="AB23" s="140">
        <f t="shared" si="11"/>
        <v>0</v>
      </c>
      <c r="AC23" s="140">
        <f t="shared" si="12"/>
        <v>0</v>
      </c>
      <c r="AD23" s="140">
        <f t="shared" si="13"/>
        <v>0</v>
      </c>
      <c r="AE23" s="140">
        <f t="shared" si="14"/>
        <v>0</v>
      </c>
      <c r="AF23" s="140">
        <f t="shared" si="15"/>
        <v>0</v>
      </c>
      <c r="AG23" s="140">
        <f t="shared" si="16"/>
        <v>0</v>
      </c>
      <c r="AH23" s="140">
        <f t="shared" si="17"/>
        <v>0</v>
      </c>
      <c r="AI23" s="140">
        <f t="shared" si="18"/>
        <v>0</v>
      </c>
      <c r="AJ23" s="140">
        <f t="shared" si="19"/>
        <v>0</v>
      </c>
      <c r="AK23" s="140">
        <f t="shared" si="20"/>
        <v>0</v>
      </c>
      <c r="AL23" s="140">
        <f t="shared" si="21"/>
        <v>0</v>
      </c>
      <c r="AM23" s="140">
        <f t="shared" si="22"/>
        <v>0</v>
      </c>
      <c r="AN23" s="140">
        <f t="shared" si="23"/>
        <v>0</v>
      </c>
      <c r="AO23" s="140">
        <f t="shared" si="24"/>
        <v>0</v>
      </c>
      <c r="AP23" s="140">
        <f t="shared" si="25"/>
        <v>0</v>
      </c>
      <c r="AQ23" s="140">
        <f t="shared" si="26"/>
        <v>0</v>
      </c>
      <c r="AS23" s="206"/>
      <c r="AT23" s="176" t="s">
        <v>265</v>
      </c>
      <c r="AU23" s="177"/>
      <c r="AV23" s="185">
        <f>AV24-AV21-AV20-AV19-AV18-AV17-AV16</f>
        <v>0</v>
      </c>
      <c r="AW23" s="185">
        <v>0.3</v>
      </c>
      <c r="AX23" s="186">
        <f>ROUND(AV23*AW23,3)</f>
        <v>0</v>
      </c>
    </row>
    <row r="24" spans="2:53">
      <c r="B24" s="205"/>
      <c r="C24" s="170" t="str">
        <f>'【補助シート】契約設備内訳表（負荷）'!D28</f>
        <v/>
      </c>
      <c r="D24" s="157">
        <f>'【補助シート】契約設備内訳表（負荷）'!V28</f>
        <v>0</v>
      </c>
      <c r="E24" s="171">
        <f>'【補助シート】契約設備内訳表（負荷）'!X28</f>
        <v>0</v>
      </c>
      <c r="F24" s="172" t="str">
        <f>IF(C24="","",IF(ISERROR(VLOOKUP(C24,'機器ｺｰﾄﾞ（非表示）'!$A$2:$H$80,3,FALSE)),"",VLOOKUP(C24,'機器ｺｰﾄﾞ（非表示）'!$A$2:$H$80,3,FALSE)))</f>
        <v/>
      </c>
      <c r="G24" s="173" t="str">
        <f>IF(ISBLANK(D24),"",IF(C24=103,(VLOOKUP(D24,$BC$3:$BD$14,2,1))/1000,IF(C24=106,(VLOOKUP(D24,$BF$3:$BG$12,2,1))/1000,IF(C24=104,(VLOOKUP(D24,$AZ$3:$BA$8,2,1))/1000,IF(ISERROR(VLOOKUP(C24,'機器ｺｰﾄﾞ（非表示）'!$A$2:$H$80,5,FALSE)),"",ROUND(VLOOKUP(C24,'機器ｺｰﾄﾞ（非表示）'!$A$2:$H$80,5,FALSE)*D24*VLOOKUP(C24,'機器ｺｰﾄﾞ（非表示）'!$A$2:$H$80,6,FALSE),3))))))</f>
        <v/>
      </c>
      <c r="H24" s="157">
        <f t="shared" si="2"/>
        <v>0</v>
      </c>
      <c r="I24" s="158" t="str">
        <f t="shared" si="0"/>
        <v/>
      </c>
      <c r="L24" s="205"/>
      <c r="M24" s="170" t="str">
        <f>'【補助シート】契約設備内訳表（負荷）'!AG28</f>
        <v/>
      </c>
      <c r="N24" s="174">
        <f>'【補助シート】契約設備内訳表（負荷）'!AY28</f>
        <v>0</v>
      </c>
      <c r="O24" s="171">
        <f>'【補助シート】契約設備内訳表（負荷）'!BA28</f>
        <v>0</v>
      </c>
      <c r="P24" s="175" t="str">
        <f>IF(M24="","",IF(ISERROR(VLOOKUP(M24,'機器ｺｰﾄﾞ（非表示）'!$A$2:$H$80,3,FALSE)),"",VLOOKUP(M24,'機器ｺｰﾄﾞ（非表示）'!$A$2:$H$80,3,FALSE)))</f>
        <v/>
      </c>
      <c r="Q24" s="163" t="str">
        <f>IF(N24=0,"",ROUND(IF(ISERROR(VLOOKUP(M24,'機器ｺｰﾄﾞ（非表示）'!$A$2:$H$80,5,FALSE)),"",VLOOKUP(M24,'機器ｺｰﾄﾞ（非表示）'!$A$2:$H$80,5,FALSE))*N24*VLOOKUP(M24,'機器ｺｰﾄﾞ（非表示）'!$A$2:$H$80,6,FALSE),3))</f>
        <v/>
      </c>
      <c r="R24" s="164">
        <f t="shared" si="3"/>
        <v>0</v>
      </c>
      <c r="S24" s="165" t="str">
        <f t="shared" si="1"/>
        <v/>
      </c>
      <c r="U24" s="140">
        <f t="shared" si="4"/>
        <v>0</v>
      </c>
      <c r="V24" s="140">
        <f t="shared" si="5"/>
        <v>0</v>
      </c>
      <c r="W24" s="140">
        <f t="shared" si="6"/>
        <v>0</v>
      </c>
      <c r="X24" s="140" t="str">
        <f t="shared" si="7"/>
        <v/>
      </c>
      <c r="Y24" s="140">
        <f t="shared" si="8"/>
        <v>0</v>
      </c>
      <c r="Z24" s="140">
        <f t="shared" si="9"/>
        <v>0</v>
      </c>
      <c r="AA24" s="140">
        <f t="shared" si="10"/>
        <v>0</v>
      </c>
      <c r="AB24" s="140">
        <f t="shared" si="11"/>
        <v>0</v>
      </c>
      <c r="AC24" s="140">
        <f t="shared" si="12"/>
        <v>0</v>
      </c>
      <c r="AD24" s="140">
        <f t="shared" si="13"/>
        <v>0</v>
      </c>
      <c r="AE24" s="140">
        <f t="shared" si="14"/>
        <v>0</v>
      </c>
      <c r="AF24" s="140">
        <f t="shared" si="15"/>
        <v>0</v>
      </c>
      <c r="AG24" s="140">
        <f t="shared" si="16"/>
        <v>0</v>
      </c>
      <c r="AH24" s="140">
        <f t="shared" si="17"/>
        <v>0</v>
      </c>
      <c r="AI24" s="140">
        <f t="shared" si="18"/>
        <v>0</v>
      </c>
      <c r="AJ24" s="140">
        <f t="shared" si="19"/>
        <v>0</v>
      </c>
      <c r="AK24" s="140">
        <f t="shared" si="20"/>
        <v>0</v>
      </c>
      <c r="AL24" s="140">
        <f t="shared" si="21"/>
        <v>0</v>
      </c>
      <c r="AM24" s="140">
        <f t="shared" si="22"/>
        <v>0</v>
      </c>
      <c r="AN24" s="140">
        <f t="shared" si="23"/>
        <v>0</v>
      </c>
      <c r="AO24" s="140">
        <f t="shared" si="24"/>
        <v>0</v>
      </c>
      <c r="AP24" s="140">
        <f t="shared" si="25"/>
        <v>0</v>
      </c>
      <c r="AQ24" s="140">
        <f t="shared" si="26"/>
        <v>0</v>
      </c>
      <c r="AS24" s="206"/>
      <c r="AT24" s="188" t="s">
        <v>266</v>
      </c>
      <c r="AU24" s="189"/>
      <c r="AV24" s="168">
        <f>AX12</f>
        <v>0</v>
      </c>
      <c r="AW24" s="168"/>
      <c r="AX24" s="169">
        <f>SUM(AX16:AX23)</f>
        <v>0</v>
      </c>
    </row>
    <row r="25" spans="2:53">
      <c r="B25" s="205"/>
      <c r="C25" s="170" t="str">
        <f>'【補助シート】契約設備内訳表（負荷）'!D29</f>
        <v/>
      </c>
      <c r="D25" s="157">
        <f>'【補助シート】契約設備内訳表（負荷）'!V29</f>
        <v>0</v>
      </c>
      <c r="E25" s="171">
        <f>'【補助シート】契約設備内訳表（負荷）'!X29</f>
        <v>0</v>
      </c>
      <c r="F25" s="172" t="str">
        <f>IF(C25="","",IF(ISERROR(VLOOKUP(C25,'機器ｺｰﾄﾞ（非表示）'!$A$2:$H$80,3,FALSE)),"",VLOOKUP(C25,'機器ｺｰﾄﾞ（非表示）'!$A$2:$H$80,3,FALSE)))</f>
        <v/>
      </c>
      <c r="G25" s="173" t="str">
        <f>IF(ISBLANK(D25),"",IF(C25=103,(VLOOKUP(D25,$BC$3:$BD$14,2,1))/1000,IF(C25=106,(VLOOKUP(D25,$BF$3:$BG$12,2,1))/1000,IF(C25=104,(VLOOKUP(D25,$AZ$3:$BA$8,2,1))/1000,IF(ISERROR(VLOOKUP(C25,'機器ｺｰﾄﾞ（非表示）'!$A$2:$H$80,5,FALSE)),"",ROUND(VLOOKUP(C25,'機器ｺｰﾄﾞ（非表示）'!$A$2:$H$80,5,FALSE)*D25*VLOOKUP(C25,'機器ｺｰﾄﾞ（非表示）'!$A$2:$H$80,6,FALSE),3))))))</f>
        <v/>
      </c>
      <c r="H25" s="157">
        <f t="shared" si="2"/>
        <v>0</v>
      </c>
      <c r="I25" s="158" t="str">
        <f t="shared" si="0"/>
        <v/>
      </c>
      <c r="L25" s="205"/>
      <c r="M25" s="170" t="str">
        <f>'【補助シート】契約設備内訳表（負荷）'!AG29</f>
        <v/>
      </c>
      <c r="N25" s="174">
        <f>'【補助シート】契約設備内訳表（負荷）'!AY29</f>
        <v>0</v>
      </c>
      <c r="O25" s="171">
        <f>'【補助シート】契約設備内訳表（負荷）'!BA29</f>
        <v>0</v>
      </c>
      <c r="P25" s="175" t="str">
        <f>IF(M25="","",IF(ISERROR(VLOOKUP(M25,'機器ｺｰﾄﾞ（非表示）'!$A$2:$H$80,3,FALSE)),"",VLOOKUP(M25,'機器ｺｰﾄﾞ（非表示）'!$A$2:$H$80,3,FALSE)))</f>
        <v/>
      </c>
      <c r="Q25" s="163" t="str">
        <f>IF(N25=0,"",ROUND(IF(ISERROR(VLOOKUP(M25,'機器ｺｰﾄﾞ（非表示）'!$A$2:$H$80,5,FALSE)),"",VLOOKUP(M25,'機器ｺｰﾄﾞ（非表示）'!$A$2:$H$80,5,FALSE))*N25*VLOOKUP(M25,'機器ｺｰﾄﾞ（非表示）'!$A$2:$H$80,6,FALSE),3))</f>
        <v/>
      </c>
      <c r="R25" s="164">
        <f t="shared" si="3"/>
        <v>0</v>
      </c>
      <c r="S25" s="165" t="str">
        <f t="shared" si="1"/>
        <v/>
      </c>
      <c r="U25" s="140">
        <f t="shared" si="4"/>
        <v>0</v>
      </c>
      <c r="V25" s="140">
        <f t="shared" si="5"/>
        <v>0</v>
      </c>
      <c r="W25" s="140">
        <f t="shared" si="6"/>
        <v>0</v>
      </c>
      <c r="X25" s="140" t="str">
        <f t="shared" si="7"/>
        <v/>
      </c>
      <c r="Y25" s="140">
        <f t="shared" si="8"/>
        <v>0</v>
      </c>
      <c r="Z25" s="140">
        <f t="shared" si="9"/>
        <v>0</v>
      </c>
      <c r="AA25" s="140">
        <f t="shared" si="10"/>
        <v>0</v>
      </c>
      <c r="AB25" s="140">
        <f t="shared" si="11"/>
        <v>0</v>
      </c>
      <c r="AC25" s="140">
        <f t="shared" si="12"/>
        <v>0</v>
      </c>
      <c r="AD25" s="140">
        <f t="shared" si="13"/>
        <v>0</v>
      </c>
      <c r="AE25" s="140">
        <f t="shared" si="14"/>
        <v>0</v>
      </c>
      <c r="AF25" s="140">
        <f t="shared" si="15"/>
        <v>0</v>
      </c>
      <c r="AG25" s="140">
        <f t="shared" si="16"/>
        <v>0</v>
      </c>
      <c r="AH25" s="140">
        <f t="shared" si="17"/>
        <v>0</v>
      </c>
      <c r="AI25" s="140">
        <f t="shared" si="18"/>
        <v>0</v>
      </c>
      <c r="AJ25" s="140">
        <f t="shared" si="19"/>
        <v>0</v>
      </c>
      <c r="AK25" s="140">
        <f t="shared" si="20"/>
        <v>0</v>
      </c>
      <c r="AL25" s="140">
        <f t="shared" si="21"/>
        <v>0</v>
      </c>
      <c r="AM25" s="140">
        <f t="shared" si="22"/>
        <v>0</v>
      </c>
      <c r="AN25" s="140">
        <f t="shared" si="23"/>
        <v>0</v>
      </c>
      <c r="AO25" s="140">
        <f t="shared" si="24"/>
        <v>0</v>
      </c>
      <c r="AP25" s="140">
        <f t="shared" si="25"/>
        <v>0</v>
      </c>
      <c r="AQ25" s="140">
        <f t="shared" si="26"/>
        <v>0</v>
      </c>
      <c r="AS25" s="206"/>
      <c r="AT25" s="207"/>
      <c r="AU25" s="208"/>
      <c r="AV25" s="209"/>
      <c r="AW25" s="209"/>
      <c r="AX25" s="210"/>
    </row>
    <row r="26" spans="2:53" ht="14.25" thickBot="1">
      <c r="B26" s="205"/>
      <c r="C26" s="170" t="str">
        <f>'【補助シート】契約設備内訳表（負荷）'!D30</f>
        <v/>
      </c>
      <c r="D26" s="157">
        <f>'【補助シート】契約設備内訳表（負荷）'!V30</f>
        <v>0</v>
      </c>
      <c r="E26" s="171">
        <f>'【補助シート】契約設備内訳表（負荷）'!X30</f>
        <v>0</v>
      </c>
      <c r="F26" s="172" t="str">
        <f>IF(C26="","",IF(ISERROR(VLOOKUP(C26,'機器ｺｰﾄﾞ（非表示）'!$A$2:$H$80,3,FALSE)),"",VLOOKUP(C26,'機器ｺｰﾄﾞ（非表示）'!$A$2:$H$80,3,FALSE)))</f>
        <v/>
      </c>
      <c r="G26" s="173" t="str">
        <f>IF(ISBLANK(D26),"",IF(C26=103,(VLOOKUP(D26,$BC$3:$BD$14,2,1))/1000,IF(C26=106,(VLOOKUP(D26,$BF$3:$BG$12,2,1))/1000,IF(C26=104,(VLOOKUP(D26,$AZ$3:$BA$8,2,1))/1000,IF(ISERROR(VLOOKUP(C26,'機器ｺｰﾄﾞ（非表示）'!$A$2:$H$80,5,FALSE)),"",ROUND(VLOOKUP(C26,'機器ｺｰﾄﾞ（非表示）'!$A$2:$H$80,5,FALSE)*D26*VLOOKUP(C26,'機器ｺｰﾄﾞ（非表示）'!$A$2:$H$80,6,FALSE),3))))))</f>
        <v/>
      </c>
      <c r="H26" s="157">
        <f t="shared" si="2"/>
        <v>0</v>
      </c>
      <c r="I26" s="158" t="str">
        <f t="shared" si="0"/>
        <v/>
      </c>
      <c r="L26" s="205"/>
      <c r="M26" s="170" t="str">
        <f>'【補助シート】契約設備内訳表（負荷）'!AG30</f>
        <v/>
      </c>
      <c r="N26" s="174">
        <f>'【補助シート】契約設備内訳表（負荷）'!AY30</f>
        <v>0</v>
      </c>
      <c r="O26" s="171">
        <f>'【補助シート】契約設備内訳表（負荷）'!BA30</f>
        <v>0</v>
      </c>
      <c r="P26" s="175" t="str">
        <f>IF(M26="","",IF(ISERROR(VLOOKUP(M26,'機器ｺｰﾄﾞ（非表示）'!$A$2:$H$80,3,FALSE)),"",VLOOKUP(M26,'機器ｺｰﾄﾞ（非表示）'!$A$2:$H$80,3,FALSE)))</f>
        <v/>
      </c>
      <c r="Q26" s="163" t="str">
        <f>IF(N26=0,"",ROUND(IF(ISERROR(VLOOKUP(M26,'機器ｺｰﾄﾞ（非表示）'!$A$2:$H$80,5,FALSE)),"",VLOOKUP(M26,'機器ｺｰﾄﾞ（非表示）'!$A$2:$H$80,5,FALSE))*N26*VLOOKUP(M26,'機器ｺｰﾄﾞ（非表示）'!$A$2:$H$80,6,FALSE),3))</f>
        <v/>
      </c>
      <c r="R26" s="164">
        <f t="shared" si="3"/>
        <v>0</v>
      </c>
      <c r="S26" s="165" t="str">
        <f t="shared" si="1"/>
        <v/>
      </c>
      <c r="U26" s="140">
        <f t="shared" si="4"/>
        <v>0</v>
      </c>
      <c r="V26" s="140">
        <f t="shared" si="5"/>
        <v>0</v>
      </c>
      <c r="W26" s="140">
        <f t="shared" si="6"/>
        <v>0</v>
      </c>
      <c r="X26" s="140" t="str">
        <f t="shared" si="7"/>
        <v/>
      </c>
      <c r="Y26" s="140">
        <f t="shared" si="8"/>
        <v>0</v>
      </c>
      <c r="Z26" s="140">
        <f t="shared" si="9"/>
        <v>0</v>
      </c>
      <c r="AA26" s="140">
        <f t="shared" si="10"/>
        <v>0</v>
      </c>
      <c r="AB26" s="140">
        <f t="shared" si="11"/>
        <v>0</v>
      </c>
      <c r="AC26" s="140">
        <f t="shared" si="12"/>
        <v>0</v>
      </c>
      <c r="AD26" s="140">
        <f t="shared" si="13"/>
        <v>0</v>
      </c>
      <c r="AE26" s="140">
        <f t="shared" si="14"/>
        <v>0</v>
      </c>
      <c r="AF26" s="140">
        <f t="shared" si="15"/>
        <v>0</v>
      </c>
      <c r="AG26" s="140">
        <f t="shared" si="16"/>
        <v>0</v>
      </c>
      <c r="AH26" s="140">
        <f t="shared" si="17"/>
        <v>0</v>
      </c>
      <c r="AI26" s="140">
        <f t="shared" si="18"/>
        <v>0</v>
      </c>
      <c r="AJ26" s="140">
        <f t="shared" si="19"/>
        <v>0</v>
      </c>
      <c r="AK26" s="140">
        <f t="shared" si="20"/>
        <v>0</v>
      </c>
      <c r="AL26" s="140">
        <f t="shared" si="21"/>
        <v>0</v>
      </c>
      <c r="AM26" s="140">
        <f t="shared" si="22"/>
        <v>0</v>
      </c>
      <c r="AN26" s="140">
        <f t="shared" si="23"/>
        <v>0</v>
      </c>
      <c r="AO26" s="140">
        <f t="shared" si="24"/>
        <v>0</v>
      </c>
      <c r="AP26" s="140">
        <f t="shared" si="25"/>
        <v>0</v>
      </c>
      <c r="AQ26" s="140">
        <f t="shared" si="26"/>
        <v>0</v>
      </c>
      <c r="AS26" s="211"/>
      <c r="AT26" s="212"/>
      <c r="AU26" s="213"/>
      <c r="AV26" s="214" t="s">
        <v>267</v>
      </c>
      <c r="AW26" s="215"/>
      <c r="AX26" s="216">
        <f>ROUND(AX24,0)</f>
        <v>0</v>
      </c>
    </row>
    <row r="27" spans="2:53">
      <c r="B27" s="205"/>
      <c r="C27" s="170" t="str">
        <f>'【補助シート】契約設備内訳表（負荷）'!D31</f>
        <v/>
      </c>
      <c r="D27" s="157">
        <f>'【補助シート】契約設備内訳表（負荷）'!V31</f>
        <v>0</v>
      </c>
      <c r="E27" s="171">
        <f>'【補助シート】契約設備内訳表（負荷）'!X31</f>
        <v>0</v>
      </c>
      <c r="F27" s="172" t="str">
        <f>IF(C27="","",IF(ISERROR(VLOOKUP(C27,'機器ｺｰﾄﾞ（非表示）'!$A$2:$H$80,3,FALSE)),"",VLOOKUP(C27,'機器ｺｰﾄﾞ（非表示）'!$A$2:$H$80,3,FALSE)))</f>
        <v/>
      </c>
      <c r="G27" s="173" t="str">
        <f>IF(ISBLANK(D27),"",IF(C27=103,(VLOOKUP(D27,$BC$3:$BD$14,2,1))/1000,IF(C27=106,(VLOOKUP(D27,$BF$3:$BG$12,2,1))/1000,IF(C27=104,(VLOOKUP(D27,$AZ$3:$BA$8,2,1))/1000,IF(ISERROR(VLOOKUP(C27,'機器ｺｰﾄﾞ（非表示）'!$A$2:$H$80,5,FALSE)),"",ROUND(VLOOKUP(C27,'機器ｺｰﾄﾞ（非表示）'!$A$2:$H$80,5,FALSE)*D27*VLOOKUP(C27,'機器ｺｰﾄﾞ（非表示）'!$A$2:$H$80,6,FALSE),3))))))</f>
        <v/>
      </c>
      <c r="H27" s="157">
        <f t="shared" si="2"/>
        <v>0</v>
      </c>
      <c r="I27" s="158" t="str">
        <f t="shared" si="0"/>
        <v/>
      </c>
      <c r="L27" s="205"/>
      <c r="M27" s="170" t="str">
        <f>'【補助シート】契約設備内訳表（負荷）'!AG31</f>
        <v/>
      </c>
      <c r="N27" s="174">
        <f>'【補助シート】契約設備内訳表（負荷）'!AY31</f>
        <v>0</v>
      </c>
      <c r="O27" s="171">
        <f>'【補助シート】契約設備内訳表（負荷）'!BA31</f>
        <v>0</v>
      </c>
      <c r="P27" s="175" t="str">
        <f>IF(M27="","",IF(ISERROR(VLOOKUP(M27,'機器ｺｰﾄﾞ（非表示）'!$A$2:$H$80,3,FALSE)),"",VLOOKUP(M27,'機器ｺｰﾄﾞ（非表示）'!$A$2:$H$80,3,FALSE)))</f>
        <v/>
      </c>
      <c r="Q27" s="163" t="str">
        <f>IF(N27=0,"",ROUND(IF(ISERROR(VLOOKUP(M27,'機器ｺｰﾄﾞ（非表示）'!$A$2:$H$80,5,FALSE)),"",VLOOKUP(M27,'機器ｺｰﾄﾞ（非表示）'!$A$2:$H$80,5,FALSE))*N27*VLOOKUP(M27,'機器ｺｰﾄﾞ（非表示）'!$A$2:$H$80,6,FALSE),3))</f>
        <v/>
      </c>
      <c r="R27" s="164">
        <f t="shared" si="3"/>
        <v>0</v>
      </c>
      <c r="S27" s="165" t="str">
        <f t="shared" si="1"/>
        <v/>
      </c>
      <c r="U27" s="140">
        <f t="shared" si="4"/>
        <v>0</v>
      </c>
      <c r="V27" s="140">
        <f t="shared" si="5"/>
        <v>0</v>
      </c>
      <c r="W27" s="140">
        <f t="shared" si="6"/>
        <v>0</v>
      </c>
      <c r="X27" s="140" t="str">
        <f t="shared" si="7"/>
        <v/>
      </c>
      <c r="Y27" s="140">
        <f t="shared" si="8"/>
        <v>0</v>
      </c>
      <c r="Z27" s="140">
        <f t="shared" si="9"/>
        <v>0</v>
      </c>
      <c r="AA27" s="140">
        <f t="shared" si="10"/>
        <v>0</v>
      </c>
      <c r="AB27" s="140">
        <f t="shared" si="11"/>
        <v>0</v>
      </c>
      <c r="AC27" s="140">
        <f t="shared" si="12"/>
        <v>0</v>
      </c>
      <c r="AD27" s="140">
        <f t="shared" si="13"/>
        <v>0</v>
      </c>
      <c r="AE27" s="140">
        <f t="shared" si="14"/>
        <v>0</v>
      </c>
      <c r="AF27" s="140">
        <f t="shared" si="15"/>
        <v>0</v>
      </c>
      <c r="AG27" s="140">
        <f t="shared" si="16"/>
        <v>0</v>
      </c>
      <c r="AH27" s="140">
        <f t="shared" si="17"/>
        <v>0</v>
      </c>
      <c r="AI27" s="140">
        <f t="shared" si="18"/>
        <v>0</v>
      </c>
      <c r="AJ27" s="140">
        <f t="shared" si="19"/>
        <v>0</v>
      </c>
      <c r="AK27" s="140">
        <f t="shared" si="20"/>
        <v>0</v>
      </c>
      <c r="AL27" s="140">
        <f t="shared" si="21"/>
        <v>0</v>
      </c>
      <c r="AM27" s="140">
        <f t="shared" si="22"/>
        <v>0</v>
      </c>
      <c r="AN27" s="140">
        <f t="shared" si="23"/>
        <v>0</v>
      </c>
      <c r="AO27" s="140">
        <f t="shared" si="24"/>
        <v>0</v>
      </c>
      <c r="AP27" s="140">
        <f t="shared" si="25"/>
        <v>0</v>
      </c>
      <c r="AQ27" s="140">
        <f t="shared" si="26"/>
        <v>0</v>
      </c>
    </row>
    <row r="28" spans="2:53">
      <c r="B28" s="205"/>
      <c r="C28" s="170" t="str">
        <f>'【補助シート】契約設備内訳表（負荷）'!D32</f>
        <v/>
      </c>
      <c r="D28" s="157">
        <f>'【補助シート】契約設備内訳表（負荷）'!V32</f>
        <v>0</v>
      </c>
      <c r="E28" s="171">
        <f>'【補助シート】契約設備内訳表（負荷）'!X32</f>
        <v>0</v>
      </c>
      <c r="F28" s="172" t="str">
        <f>IF(C28="","",IF(ISERROR(VLOOKUP(C28,'機器ｺｰﾄﾞ（非表示）'!$A$2:$H$80,3,FALSE)),"",VLOOKUP(C28,'機器ｺｰﾄﾞ（非表示）'!$A$2:$H$80,3,FALSE)))</f>
        <v/>
      </c>
      <c r="G28" s="173" t="str">
        <f>IF(ISBLANK(D28),"",IF(C28=103,(VLOOKUP(D28,$BC$3:$BD$14,2,1))/1000,IF(C28=106,(VLOOKUP(D28,$BF$3:$BG$12,2,1))/1000,IF(C28=104,(VLOOKUP(D28,$AZ$3:$BA$8,2,1))/1000,IF(ISERROR(VLOOKUP(C28,'機器ｺｰﾄﾞ（非表示）'!$A$2:$H$80,5,FALSE)),"",ROUND(VLOOKUP(C28,'機器ｺｰﾄﾞ（非表示）'!$A$2:$H$80,5,FALSE)*D28*VLOOKUP(C28,'機器ｺｰﾄﾞ（非表示）'!$A$2:$H$80,6,FALSE),3))))))</f>
        <v/>
      </c>
      <c r="H28" s="157">
        <f t="shared" si="2"/>
        <v>0</v>
      </c>
      <c r="I28" s="158" t="str">
        <f t="shared" si="0"/>
        <v/>
      </c>
      <c r="L28" s="205"/>
      <c r="M28" s="170" t="str">
        <f>'【補助シート】契約設備内訳表（負荷）'!AG32</f>
        <v/>
      </c>
      <c r="N28" s="174">
        <f>'【補助シート】契約設備内訳表（負荷）'!AY32</f>
        <v>0</v>
      </c>
      <c r="O28" s="171">
        <f>'【補助シート】契約設備内訳表（負荷）'!BA32</f>
        <v>0</v>
      </c>
      <c r="P28" s="175" t="str">
        <f>IF(M28="","",IF(ISERROR(VLOOKUP(M28,'機器ｺｰﾄﾞ（非表示）'!$A$2:$H$80,3,FALSE)),"",VLOOKUP(M28,'機器ｺｰﾄﾞ（非表示）'!$A$2:$H$80,3,FALSE)))</f>
        <v/>
      </c>
      <c r="Q28" s="163" t="str">
        <f>IF(N28=0,"",ROUND(IF(ISERROR(VLOOKUP(M28,'機器ｺｰﾄﾞ（非表示）'!$A$2:$H$80,5,FALSE)),"",VLOOKUP(M28,'機器ｺｰﾄﾞ（非表示）'!$A$2:$H$80,5,FALSE))*N28*VLOOKUP(M28,'機器ｺｰﾄﾞ（非表示）'!$A$2:$H$80,6,FALSE),3))</f>
        <v/>
      </c>
      <c r="R28" s="164">
        <f t="shared" si="3"/>
        <v>0</v>
      </c>
      <c r="S28" s="165" t="str">
        <f t="shared" si="1"/>
        <v/>
      </c>
      <c r="U28" s="140">
        <f t="shared" si="4"/>
        <v>0</v>
      </c>
      <c r="V28" s="140">
        <f t="shared" si="5"/>
        <v>0</v>
      </c>
      <c r="W28" s="140">
        <f t="shared" si="6"/>
        <v>0</v>
      </c>
      <c r="X28" s="140" t="str">
        <f t="shared" si="7"/>
        <v/>
      </c>
      <c r="Y28" s="140">
        <f t="shared" si="8"/>
        <v>0</v>
      </c>
      <c r="Z28" s="140">
        <f t="shared" si="9"/>
        <v>0</v>
      </c>
      <c r="AA28" s="140">
        <f t="shared" si="10"/>
        <v>0</v>
      </c>
      <c r="AB28" s="140">
        <f t="shared" si="11"/>
        <v>0</v>
      </c>
      <c r="AC28" s="140">
        <f t="shared" si="12"/>
        <v>0</v>
      </c>
      <c r="AD28" s="140">
        <f t="shared" si="13"/>
        <v>0</v>
      </c>
      <c r="AE28" s="140">
        <f t="shared" si="14"/>
        <v>0</v>
      </c>
      <c r="AF28" s="140">
        <f t="shared" si="15"/>
        <v>0</v>
      </c>
      <c r="AG28" s="140">
        <f t="shared" si="16"/>
        <v>0</v>
      </c>
      <c r="AH28" s="140">
        <f t="shared" si="17"/>
        <v>0</v>
      </c>
      <c r="AI28" s="140">
        <f t="shared" si="18"/>
        <v>0</v>
      </c>
      <c r="AJ28" s="140">
        <f t="shared" si="19"/>
        <v>0</v>
      </c>
      <c r="AK28" s="140">
        <f t="shared" si="20"/>
        <v>0</v>
      </c>
      <c r="AL28" s="140">
        <f t="shared" si="21"/>
        <v>0</v>
      </c>
      <c r="AM28" s="140">
        <f t="shared" si="22"/>
        <v>0</v>
      </c>
      <c r="AN28" s="140">
        <f t="shared" si="23"/>
        <v>0</v>
      </c>
      <c r="AO28" s="140">
        <f t="shared" si="24"/>
        <v>0</v>
      </c>
      <c r="AP28" s="140">
        <f t="shared" si="25"/>
        <v>0</v>
      </c>
      <c r="AQ28" s="140">
        <f t="shared" si="26"/>
        <v>0</v>
      </c>
      <c r="AZ28" s="217"/>
      <c r="BA28" s="217"/>
    </row>
    <row r="29" spans="2:53">
      <c r="B29" s="205"/>
      <c r="C29" s="170" t="str">
        <f>'【補助シート】契約設備内訳表（負荷）'!D33</f>
        <v/>
      </c>
      <c r="D29" s="157">
        <f>'【補助シート】契約設備内訳表（負荷）'!V33</f>
        <v>0</v>
      </c>
      <c r="E29" s="171">
        <f>'【補助シート】契約設備内訳表（負荷）'!X33</f>
        <v>0</v>
      </c>
      <c r="F29" s="172" t="str">
        <f>IF(C29="","",IF(ISERROR(VLOOKUP(C29,'機器ｺｰﾄﾞ（非表示）'!$A$2:$H$80,3,FALSE)),"",VLOOKUP(C29,'機器ｺｰﾄﾞ（非表示）'!$A$2:$H$80,3,FALSE)))</f>
        <v/>
      </c>
      <c r="G29" s="173" t="str">
        <f>IF(ISBLANK(D29),"",IF(C29=103,(VLOOKUP(D29,$BC$3:$BD$14,2,1))/1000,IF(C29=106,(VLOOKUP(D29,$BF$3:$BG$12,2,1))/1000,IF(C29=104,(VLOOKUP(D29,$AZ$3:$BA$8,2,1))/1000,IF(ISERROR(VLOOKUP(C29,'機器ｺｰﾄﾞ（非表示）'!$A$2:$H$80,5,FALSE)),"",ROUND(VLOOKUP(C29,'機器ｺｰﾄﾞ（非表示）'!$A$2:$H$80,5,FALSE)*D29*VLOOKUP(C29,'機器ｺｰﾄﾞ（非表示）'!$A$2:$H$80,6,FALSE),3))))))</f>
        <v/>
      </c>
      <c r="H29" s="157">
        <f t="shared" si="2"/>
        <v>0</v>
      </c>
      <c r="I29" s="158" t="str">
        <f t="shared" si="0"/>
        <v/>
      </c>
      <c r="L29" s="205"/>
      <c r="M29" s="170" t="str">
        <f>'【補助シート】契約設備内訳表（負荷）'!AG33</f>
        <v/>
      </c>
      <c r="N29" s="174">
        <f>'【補助シート】契約設備内訳表（負荷）'!AY33</f>
        <v>0</v>
      </c>
      <c r="O29" s="171">
        <f>'【補助シート】契約設備内訳表（負荷）'!BA33</f>
        <v>0</v>
      </c>
      <c r="P29" s="175" t="str">
        <f>IF(M29="","",IF(ISERROR(VLOOKUP(M29,'機器ｺｰﾄﾞ（非表示）'!$A$2:$H$80,3,FALSE)),"",VLOOKUP(M29,'機器ｺｰﾄﾞ（非表示）'!$A$2:$H$80,3,FALSE)))</f>
        <v/>
      </c>
      <c r="Q29" s="163" t="str">
        <f>IF(N29=0,"",ROUND(IF(ISERROR(VLOOKUP(M29,'機器ｺｰﾄﾞ（非表示）'!$A$2:$H$80,5,FALSE)),"",VLOOKUP(M29,'機器ｺｰﾄﾞ（非表示）'!$A$2:$H$80,5,FALSE))*N29*VLOOKUP(M29,'機器ｺｰﾄﾞ（非表示）'!$A$2:$H$80,6,FALSE),3))</f>
        <v/>
      </c>
      <c r="R29" s="164">
        <f t="shared" si="3"/>
        <v>0</v>
      </c>
      <c r="S29" s="165" t="str">
        <f t="shared" si="1"/>
        <v/>
      </c>
      <c r="U29" s="140">
        <f t="shared" si="4"/>
        <v>0</v>
      </c>
      <c r="V29" s="140">
        <f t="shared" si="5"/>
        <v>0</v>
      </c>
      <c r="W29" s="140">
        <f t="shared" si="6"/>
        <v>0</v>
      </c>
      <c r="X29" s="140" t="str">
        <f t="shared" si="7"/>
        <v/>
      </c>
      <c r="Y29" s="140">
        <f t="shared" si="8"/>
        <v>0</v>
      </c>
      <c r="Z29" s="140">
        <f t="shared" si="9"/>
        <v>0</v>
      </c>
      <c r="AA29" s="140">
        <f t="shared" si="10"/>
        <v>0</v>
      </c>
      <c r="AB29" s="140">
        <f t="shared" si="11"/>
        <v>0</v>
      </c>
      <c r="AC29" s="140">
        <f t="shared" si="12"/>
        <v>0</v>
      </c>
      <c r="AD29" s="140">
        <f t="shared" si="13"/>
        <v>0</v>
      </c>
      <c r="AE29" s="140">
        <f t="shared" si="14"/>
        <v>0</v>
      </c>
      <c r="AF29" s="140">
        <f t="shared" si="15"/>
        <v>0</v>
      </c>
      <c r="AG29" s="140">
        <f t="shared" si="16"/>
        <v>0</v>
      </c>
      <c r="AH29" s="140">
        <f t="shared" si="17"/>
        <v>0</v>
      </c>
      <c r="AI29" s="140">
        <f t="shared" si="18"/>
        <v>0</v>
      </c>
      <c r="AJ29" s="140">
        <f t="shared" si="19"/>
        <v>0</v>
      </c>
      <c r="AK29" s="140">
        <f t="shared" si="20"/>
        <v>0</v>
      </c>
      <c r="AL29" s="140">
        <f t="shared" si="21"/>
        <v>0</v>
      </c>
      <c r="AM29" s="140">
        <f t="shared" si="22"/>
        <v>0</v>
      </c>
      <c r="AN29" s="140">
        <f t="shared" si="23"/>
        <v>0</v>
      </c>
      <c r="AO29" s="140">
        <f t="shared" si="24"/>
        <v>0</v>
      </c>
      <c r="AP29" s="140">
        <f t="shared" si="25"/>
        <v>0</v>
      </c>
      <c r="AQ29" s="140">
        <f t="shared" si="26"/>
        <v>0</v>
      </c>
      <c r="AZ29" s="217"/>
      <c r="BA29" s="217"/>
    </row>
    <row r="30" spans="2:53" ht="14.25" thickBot="1">
      <c r="B30" s="205"/>
      <c r="C30" s="170" t="str">
        <f>'【補助シート】契約設備内訳表（負荷）'!D34</f>
        <v/>
      </c>
      <c r="D30" s="157">
        <f>'【補助シート】契約設備内訳表（負荷）'!V34</f>
        <v>0</v>
      </c>
      <c r="E30" s="171">
        <f>'【補助シート】契約設備内訳表（負荷）'!X34</f>
        <v>0</v>
      </c>
      <c r="F30" s="172" t="str">
        <f>IF(C30="","",IF(ISERROR(VLOOKUP(C30,'機器ｺｰﾄﾞ（非表示）'!$A$2:$H$80,3,FALSE)),"",VLOOKUP(C30,'機器ｺｰﾄﾞ（非表示）'!$A$2:$H$80,3,FALSE)))</f>
        <v/>
      </c>
      <c r="G30" s="173" t="str">
        <f>IF(ISBLANK(D30),"",IF(C30=103,(VLOOKUP(D30,$BC$3:$BD$14,2,1))/1000,IF(C30=106,(VLOOKUP(D30,$BF$3:$BG$12,2,1))/1000,IF(C30=104,(VLOOKUP(D30,$AZ$3:$BA$8,2,1))/1000,IF(ISERROR(VLOOKUP(C30,'機器ｺｰﾄﾞ（非表示）'!$A$2:$H$80,5,FALSE)),"",ROUND(VLOOKUP(C30,'機器ｺｰﾄﾞ（非表示）'!$A$2:$H$80,5,FALSE)*D30*VLOOKUP(C30,'機器ｺｰﾄﾞ（非表示）'!$A$2:$H$80,6,FALSE),3))))))</f>
        <v/>
      </c>
      <c r="H30" s="157">
        <f t="shared" si="2"/>
        <v>0</v>
      </c>
      <c r="I30" s="158" t="str">
        <f t="shared" si="0"/>
        <v/>
      </c>
      <c r="L30" s="205"/>
      <c r="M30" s="170" t="str">
        <f>'【補助シート】契約設備内訳表（負荷）'!AG34</f>
        <v/>
      </c>
      <c r="N30" s="174">
        <f>'【補助シート】契約設備内訳表（負荷）'!AY34</f>
        <v>0</v>
      </c>
      <c r="O30" s="171">
        <f>'【補助シート】契約設備内訳表（負荷）'!BA34</f>
        <v>0</v>
      </c>
      <c r="P30" s="175" t="str">
        <f>IF(M30="","",IF(ISERROR(VLOOKUP(M30,'機器ｺｰﾄﾞ（非表示）'!$A$2:$H$80,3,FALSE)),"",VLOOKUP(M30,'機器ｺｰﾄﾞ（非表示）'!$A$2:$H$80,3,FALSE)))</f>
        <v/>
      </c>
      <c r="Q30" s="163" t="str">
        <f>IF(N30=0,"",ROUND(IF(ISERROR(VLOOKUP(M30,'機器ｺｰﾄﾞ（非表示）'!$A$2:$H$80,5,FALSE)),"",VLOOKUP(M30,'機器ｺｰﾄﾞ（非表示）'!$A$2:$H$80,5,FALSE))*N30*VLOOKUP(M30,'機器ｺｰﾄﾞ（非表示）'!$A$2:$H$80,6,FALSE),3))</f>
        <v/>
      </c>
      <c r="R30" s="164">
        <f t="shared" si="3"/>
        <v>0</v>
      </c>
      <c r="S30" s="165" t="str">
        <f t="shared" si="1"/>
        <v/>
      </c>
      <c r="U30" s="140">
        <f t="shared" si="4"/>
        <v>0</v>
      </c>
      <c r="V30" s="140">
        <f t="shared" si="5"/>
        <v>0</v>
      </c>
      <c r="W30" s="140">
        <f t="shared" si="6"/>
        <v>0</v>
      </c>
      <c r="X30" s="140" t="str">
        <f t="shared" si="7"/>
        <v/>
      </c>
      <c r="Y30" s="140">
        <f t="shared" si="8"/>
        <v>0</v>
      </c>
      <c r="Z30" s="140">
        <f t="shared" si="9"/>
        <v>0</v>
      </c>
      <c r="AA30" s="140">
        <f t="shared" si="10"/>
        <v>0</v>
      </c>
      <c r="AB30" s="140">
        <f t="shared" si="11"/>
        <v>0</v>
      </c>
      <c r="AC30" s="140">
        <f t="shared" si="12"/>
        <v>0</v>
      </c>
      <c r="AD30" s="140">
        <f t="shared" si="13"/>
        <v>0</v>
      </c>
      <c r="AE30" s="140">
        <f t="shared" si="14"/>
        <v>0</v>
      </c>
      <c r="AF30" s="140">
        <f t="shared" si="15"/>
        <v>0</v>
      </c>
      <c r="AG30" s="140">
        <f t="shared" si="16"/>
        <v>0</v>
      </c>
      <c r="AH30" s="140">
        <f t="shared" si="17"/>
        <v>0</v>
      </c>
      <c r="AI30" s="140">
        <f t="shared" si="18"/>
        <v>0</v>
      </c>
      <c r="AJ30" s="140">
        <f t="shared" si="19"/>
        <v>0</v>
      </c>
      <c r="AK30" s="140">
        <f t="shared" si="20"/>
        <v>0</v>
      </c>
      <c r="AL30" s="140">
        <f t="shared" si="21"/>
        <v>0</v>
      </c>
      <c r="AM30" s="140">
        <f t="shared" si="22"/>
        <v>0</v>
      </c>
      <c r="AN30" s="140">
        <f t="shared" si="23"/>
        <v>0</v>
      </c>
      <c r="AO30" s="140">
        <f t="shared" si="24"/>
        <v>0</v>
      </c>
      <c r="AP30" s="140">
        <f t="shared" si="25"/>
        <v>0</v>
      </c>
      <c r="AQ30" s="140">
        <f t="shared" si="26"/>
        <v>0</v>
      </c>
      <c r="AZ30" s="218"/>
      <c r="BA30" s="218"/>
    </row>
    <row r="31" spans="2:53">
      <c r="B31" s="205"/>
      <c r="C31" s="170" t="str">
        <f>'【補助シート】契約設備内訳表（負荷）'!D35</f>
        <v/>
      </c>
      <c r="D31" s="157">
        <f>'【補助シート】契約設備内訳表（負荷）'!V35</f>
        <v>0</v>
      </c>
      <c r="E31" s="171">
        <f>'【補助シート】契約設備内訳表（負荷）'!X35</f>
        <v>0</v>
      </c>
      <c r="F31" s="172" t="str">
        <f>IF(C31="","",IF(ISERROR(VLOOKUP(C31,'機器ｺｰﾄﾞ（非表示）'!$A$2:$H$80,3,FALSE)),"",VLOOKUP(C31,'機器ｺｰﾄﾞ（非表示）'!$A$2:$H$80,3,FALSE)))</f>
        <v/>
      </c>
      <c r="G31" s="173" t="str">
        <f>IF(ISBLANK(D31),"",IF(C31=103,(VLOOKUP(D31,$BC$3:$BD$14,2,1))/1000,IF(C31=106,(VLOOKUP(D31,$BF$3:$BG$12,2,1))/1000,IF(C31=104,(VLOOKUP(D31,$AZ$3:$BA$8,2,1))/1000,IF(ISERROR(VLOOKUP(C31,'機器ｺｰﾄﾞ（非表示）'!$A$2:$H$80,5,FALSE)),"",ROUND(VLOOKUP(C31,'機器ｺｰﾄﾞ（非表示）'!$A$2:$H$80,5,FALSE)*D31*VLOOKUP(C31,'機器ｺｰﾄﾞ（非表示）'!$A$2:$H$80,6,FALSE),3))))))</f>
        <v/>
      </c>
      <c r="H31" s="157">
        <f t="shared" si="2"/>
        <v>0</v>
      </c>
      <c r="I31" s="158" t="str">
        <f t="shared" si="0"/>
        <v/>
      </c>
      <c r="L31" s="205"/>
      <c r="M31" s="170" t="str">
        <f>'【補助シート】契約設備内訳表（負荷）'!AG35</f>
        <v/>
      </c>
      <c r="N31" s="174">
        <f>'【補助シート】契約設備内訳表（負荷）'!AY35</f>
        <v>0</v>
      </c>
      <c r="O31" s="171">
        <f>'【補助シート】契約設備内訳表（負荷）'!BA35</f>
        <v>0</v>
      </c>
      <c r="P31" s="175" t="str">
        <f>IF(M31="","",IF(ISERROR(VLOOKUP(M31,'機器ｺｰﾄﾞ（非表示）'!$A$2:$H$80,3,FALSE)),"",VLOOKUP(M31,'機器ｺｰﾄﾞ（非表示）'!$A$2:$H$80,3,FALSE)))</f>
        <v/>
      </c>
      <c r="Q31" s="163" t="str">
        <f>IF(N31=0,"",ROUND(IF(ISERROR(VLOOKUP(M31,'機器ｺｰﾄﾞ（非表示）'!$A$2:$H$80,5,FALSE)),"",VLOOKUP(M31,'機器ｺｰﾄﾞ（非表示）'!$A$2:$H$80,5,FALSE))*N31*VLOOKUP(M31,'機器ｺｰﾄﾞ（非表示）'!$A$2:$H$80,6,FALSE),3))</f>
        <v/>
      </c>
      <c r="R31" s="164">
        <f t="shared" si="3"/>
        <v>0</v>
      </c>
      <c r="S31" s="165" t="str">
        <f t="shared" si="1"/>
        <v/>
      </c>
      <c r="U31" s="140">
        <f t="shared" si="4"/>
        <v>0</v>
      </c>
      <c r="V31" s="140">
        <f t="shared" si="5"/>
        <v>0</v>
      </c>
      <c r="W31" s="140">
        <f t="shared" si="6"/>
        <v>0</v>
      </c>
      <c r="X31" s="140" t="str">
        <f t="shared" si="7"/>
        <v/>
      </c>
      <c r="Y31" s="140">
        <f t="shared" si="8"/>
        <v>0</v>
      </c>
      <c r="Z31" s="140">
        <f t="shared" si="9"/>
        <v>0</v>
      </c>
      <c r="AA31" s="140">
        <f t="shared" si="10"/>
        <v>0</v>
      </c>
      <c r="AB31" s="140">
        <f t="shared" si="11"/>
        <v>0</v>
      </c>
      <c r="AC31" s="140">
        <f t="shared" si="12"/>
        <v>0</v>
      </c>
      <c r="AD31" s="140">
        <f t="shared" si="13"/>
        <v>0</v>
      </c>
      <c r="AE31" s="140">
        <f t="shared" si="14"/>
        <v>0</v>
      </c>
      <c r="AF31" s="140">
        <f t="shared" si="15"/>
        <v>0</v>
      </c>
      <c r="AG31" s="140">
        <f t="shared" si="16"/>
        <v>0</v>
      </c>
      <c r="AH31" s="140">
        <f t="shared" si="17"/>
        <v>0</v>
      </c>
      <c r="AI31" s="140">
        <f t="shared" si="18"/>
        <v>0</v>
      </c>
      <c r="AJ31" s="140">
        <f t="shared" si="19"/>
        <v>0</v>
      </c>
      <c r="AK31" s="140">
        <f t="shared" si="20"/>
        <v>0</v>
      </c>
      <c r="AL31" s="140">
        <f t="shared" si="21"/>
        <v>0</v>
      </c>
      <c r="AM31" s="140">
        <f t="shared" si="22"/>
        <v>0</v>
      </c>
      <c r="AN31" s="140">
        <f t="shared" si="23"/>
        <v>0</v>
      </c>
      <c r="AO31" s="140">
        <f t="shared" si="24"/>
        <v>0</v>
      </c>
      <c r="AP31" s="140">
        <f t="shared" si="25"/>
        <v>0</v>
      </c>
      <c r="AQ31" s="140">
        <f t="shared" si="26"/>
        <v>0</v>
      </c>
      <c r="AS31" s="723" t="s">
        <v>268</v>
      </c>
      <c r="AT31" s="724"/>
      <c r="AU31" s="724"/>
      <c r="AV31" s="724"/>
      <c r="AW31" s="724"/>
      <c r="AX31" s="725"/>
      <c r="AZ31" s="218"/>
      <c r="BA31" s="218"/>
    </row>
    <row r="32" spans="2:53" ht="14.25" thickBot="1">
      <c r="B32" s="205"/>
      <c r="C32" s="170" t="str">
        <f>'【補助シート】契約設備内訳表（負荷）'!D36</f>
        <v/>
      </c>
      <c r="D32" s="157">
        <f>'【補助シート】契約設備内訳表（負荷）'!V36</f>
        <v>0</v>
      </c>
      <c r="E32" s="171">
        <f>'【補助シート】契約設備内訳表（負荷）'!X36</f>
        <v>0</v>
      </c>
      <c r="F32" s="172" t="str">
        <f>IF(C32="","",IF(ISERROR(VLOOKUP(C32,'機器ｺｰﾄﾞ（非表示）'!$A$2:$H$80,3,FALSE)),"",VLOOKUP(C32,'機器ｺｰﾄﾞ（非表示）'!$A$2:$H$80,3,FALSE)))</f>
        <v/>
      </c>
      <c r="G32" s="173" t="str">
        <f>IF(ISBLANK(D32),"",IF(C32=103,(VLOOKUP(D32,$BC$3:$BD$14,2,1))/1000,IF(C32=106,(VLOOKUP(D32,$BF$3:$BG$12,2,1))/1000,IF(C32=104,(VLOOKUP(D32,$AZ$3:$BA$8,2,1))/1000,IF(ISERROR(VLOOKUP(C32,'機器ｺｰﾄﾞ（非表示）'!$A$2:$H$80,5,FALSE)),"",ROUND(VLOOKUP(C32,'機器ｺｰﾄﾞ（非表示）'!$A$2:$H$80,5,FALSE)*D32*VLOOKUP(C32,'機器ｺｰﾄﾞ（非表示）'!$A$2:$H$80,6,FALSE),3))))))</f>
        <v/>
      </c>
      <c r="H32" s="157">
        <f t="shared" si="2"/>
        <v>0</v>
      </c>
      <c r="I32" s="158" t="str">
        <f t="shared" si="0"/>
        <v/>
      </c>
      <c r="L32" s="205"/>
      <c r="M32" s="170" t="str">
        <f>'【補助シート】契約設備内訳表（負荷）'!AG36</f>
        <v/>
      </c>
      <c r="N32" s="174">
        <f>'【補助シート】契約設備内訳表（負荷）'!AY36</f>
        <v>0</v>
      </c>
      <c r="O32" s="171">
        <f>'【補助シート】契約設備内訳表（負荷）'!BA36</f>
        <v>0</v>
      </c>
      <c r="P32" s="175" t="str">
        <f>IF(M32="","",IF(ISERROR(VLOOKUP(M32,'機器ｺｰﾄﾞ（非表示）'!$A$2:$H$80,3,FALSE)),"",VLOOKUP(M32,'機器ｺｰﾄﾞ（非表示）'!$A$2:$H$80,3,FALSE)))</f>
        <v/>
      </c>
      <c r="Q32" s="163" t="str">
        <f>IF(N32=0,"",ROUND(IF(ISERROR(VLOOKUP(M32,'機器ｺｰﾄﾞ（非表示）'!$A$2:$H$80,5,FALSE)),"",VLOOKUP(M32,'機器ｺｰﾄﾞ（非表示）'!$A$2:$H$80,5,FALSE))*N32*VLOOKUP(M32,'機器ｺｰﾄﾞ（非表示）'!$A$2:$H$80,6,FALSE),3))</f>
        <v/>
      </c>
      <c r="R32" s="164">
        <f t="shared" si="3"/>
        <v>0</v>
      </c>
      <c r="S32" s="165" t="str">
        <f t="shared" si="1"/>
        <v/>
      </c>
      <c r="U32" s="140">
        <f t="shared" si="4"/>
        <v>0</v>
      </c>
      <c r="V32" s="140">
        <f t="shared" si="5"/>
        <v>0</v>
      </c>
      <c r="W32" s="140">
        <f t="shared" si="6"/>
        <v>0</v>
      </c>
      <c r="X32" s="140" t="str">
        <f t="shared" si="7"/>
        <v/>
      </c>
      <c r="Y32" s="140">
        <f t="shared" si="8"/>
        <v>0</v>
      </c>
      <c r="Z32" s="140">
        <f t="shared" si="9"/>
        <v>0</v>
      </c>
      <c r="AA32" s="140">
        <f t="shared" si="10"/>
        <v>0</v>
      </c>
      <c r="AB32" s="140">
        <f t="shared" si="11"/>
        <v>0</v>
      </c>
      <c r="AC32" s="140">
        <f t="shared" si="12"/>
        <v>0</v>
      </c>
      <c r="AD32" s="140">
        <f t="shared" si="13"/>
        <v>0</v>
      </c>
      <c r="AE32" s="140">
        <f t="shared" si="14"/>
        <v>0</v>
      </c>
      <c r="AF32" s="140">
        <f t="shared" si="15"/>
        <v>0</v>
      </c>
      <c r="AG32" s="140">
        <f t="shared" si="16"/>
        <v>0</v>
      </c>
      <c r="AH32" s="140">
        <f t="shared" si="17"/>
        <v>0</v>
      </c>
      <c r="AI32" s="140">
        <f t="shared" si="18"/>
        <v>0</v>
      </c>
      <c r="AJ32" s="140">
        <f t="shared" si="19"/>
        <v>0</v>
      </c>
      <c r="AK32" s="140">
        <f t="shared" si="20"/>
        <v>0</v>
      </c>
      <c r="AL32" s="140">
        <f t="shared" si="21"/>
        <v>0</v>
      </c>
      <c r="AM32" s="140">
        <f t="shared" si="22"/>
        <v>0</v>
      </c>
      <c r="AN32" s="140">
        <f t="shared" si="23"/>
        <v>0</v>
      </c>
      <c r="AO32" s="140">
        <f t="shared" si="24"/>
        <v>0</v>
      </c>
      <c r="AP32" s="140">
        <f t="shared" si="25"/>
        <v>0</v>
      </c>
      <c r="AQ32" s="140">
        <f t="shared" si="26"/>
        <v>0</v>
      </c>
      <c r="AS32" s="726"/>
      <c r="AT32" s="727"/>
      <c r="AU32" s="727"/>
      <c r="AV32" s="727"/>
      <c r="AW32" s="727"/>
      <c r="AX32" s="728"/>
      <c r="AZ32" s="219"/>
      <c r="BA32" s="219"/>
    </row>
    <row r="33" spans="2:54">
      <c r="B33" s="205"/>
      <c r="C33" s="170" t="str">
        <f>'【補助シート】契約設備内訳表（負荷）'!D37</f>
        <v/>
      </c>
      <c r="D33" s="157">
        <f>'【補助シート】契約設備内訳表（負荷）'!V37</f>
        <v>0</v>
      </c>
      <c r="E33" s="171">
        <f>'【補助シート】契約設備内訳表（負荷）'!X37</f>
        <v>0</v>
      </c>
      <c r="F33" s="172" t="str">
        <f>IF(C33="","",IF(ISERROR(VLOOKUP(C33,'機器ｺｰﾄﾞ（非表示）'!$A$2:$H$80,3,FALSE)),"",VLOOKUP(C33,'機器ｺｰﾄﾞ（非表示）'!$A$2:$H$80,3,FALSE)))</f>
        <v/>
      </c>
      <c r="G33" s="173" t="str">
        <f>IF(ISBLANK(D33),"",IF(C33=103,(VLOOKUP(D33,$BC$3:$BD$14,2,1))/1000,IF(C33=106,(VLOOKUP(D33,$BF$3:$BG$12,2,1))/1000,IF(C33=104,(VLOOKUP(D33,$AZ$3:$BA$8,2,1))/1000,IF(ISERROR(VLOOKUP(C33,'機器ｺｰﾄﾞ（非表示）'!$A$2:$H$80,5,FALSE)),"",ROUND(VLOOKUP(C33,'機器ｺｰﾄﾞ（非表示）'!$A$2:$H$80,5,FALSE)*D33*VLOOKUP(C33,'機器ｺｰﾄﾞ（非表示）'!$A$2:$H$80,6,FALSE),3))))))</f>
        <v/>
      </c>
      <c r="H33" s="157">
        <f t="shared" si="2"/>
        <v>0</v>
      </c>
      <c r="I33" s="158" t="str">
        <f t="shared" si="0"/>
        <v/>
      </c>
      <c r="L33" s="205"/>
      <c r="M33" s="170" t="str">
        <f>'【補助シート】契約設備内訳表（負荷）'!AG37</f>
        <v/>
      </c>
      <c r="N33" s="174">
        <f>'【補助シート】契約設備内訳表（負荷）'!AY37</f>
        <v>0</v>
      </c>
      <c r="O33" s="171">
        <f>'【補助シート】契約設備内訳表（負荷）'!BA37</f>
        <v>0</v>
      </c>
      <c r="P33" s="175" t="str">
        <f>IF(M33="","",IF(ISERROR(VLOOKUP(M33,'機器ｺｰﾄﾞ（非表示）'!$A$2:$H$80,3,FALSE)),"",VLOOKUP(M33,'機器ｺｰﾄﾞ（非表示）'!$A$2:$H$80,3,FALSE)))</f>
        <v/>
      </c>
      <c r="Q33" s="163" t="str">
        <f>IF(N33=0,"",ROUND(IF(ISERROR(VLOOKUP(M33,'機器ｺｰﾄﾞ（非表示）'!$A$2:$H$80,5,FALSE)),"",VLOOKUP(M33,'機器ｺｰﾄﾞ（非表示）'!$A$2:$H$80,5,FALSE))*N33*VLOOKUP(M33,'機器ｺｰﾄﾞ（非表示）'!$A$2:$H$80,6,FALSE),3))</f>
        <v/>
      </c>
      <c r="R33" s="164">
        <f t="shared" si="3"/>
        <v>0</v>
      </c>
      <c r="S33" s="165" t="str">
        <f t="shared" si="1"/>
        <v/>
      </c>
      <c r="U33" s="140">
        <f t="shared" si="4"/>
        <v>0</v>
      </c>
      <c r="V33" s="140">
        <f t="shared" si="5"/>
        <v>0</v>
      </c>
      <c r="W33" s="140">
        <f t="shared" si="6"/>
        <v>0</v>
      </c>
      <c r="X33" s="140" t="str">
        <f t="shared" si="7"/>
        <v/>
      </c>
      <c r="Y33" s="140">
        <f t="shared" si="8"/>
        <v>0</v>
      </c>
      <c r="Z33" s="140">
        <f t="shared" si="9"/>
        <v>0</v>
      </c>
      <c r="AA33" s="140">
        <f t="shared" si="10"/>
        <v>0</v>
      </c>
      <c r="AB33" s="140">
        <f t="shared" si="11"/>
        <v>0</v>
      </c>
      <c r="AC33" s="140">
        <f t="shared" si="12"/>
        <v>0</v>
      </c>
      <c r="AD33" s="140">
        <f t="shared" si="13"/>
        <v>0</v>
      </c>
      <c r="AE33" s="140">
        <f t="shared" si="14"/>
        <v>0</v>
      </c>
      <c r="AF33" s="140">
        <f t="shared" si="15"/>
        <v>0</v>
      </c>
      <c r="AG33" s="140">
        <f t="shared" si="16"/>
        <v>0</v>
      </c>
      <c r="AH33" s="140">
        <f t="shared" si="17"/>
        <v>0</v>
      </c>
      <c r="AI33" s="140">
        <f t="shared" si="18"/>
        <v>0</v>
      </c>
      <c r="AJ33" s="140">
        <f t="shared" si="19"/>
        <v>0</v>
      </c>
      <c r="AK33" s="140">
        <f t="shared" si="20"/>
        <v>0</v>
      </c>
      <c r="AL33" s="140">
        <f t="shared" si="21"/>
        <v>0</v>
      </c>
      <c r="AM33" s="140">
        <f t="shared" si="22"/>
        <v>0</v>
      </c>
      <c r="AN33" s="140">
        <f t="shared" si="23"/>
        <v>0</v>
      </c>
      <c r="AO33" s="140">
        <f t="shared" si="24"/>
        <v>0</v>
      </c>
      <c r="AP33" s="140">
        <f t="shared" si="25"/>
        <v>0</v>
      </c>
      <c r="AQ33" s="140">
        <f t="shared" si="26"/>
        <v>0</v>
      </c>
      <c r="AS33" s="716" t="s">
        <v>269</v>
      </c>
      <c r="AT33" s="717"/>
      <c r="AU33" s="717"/>
      <c r="AV33" s="717"/>
      <c r="AW33" s="717"/>
      <c r="AX33" s="718"/>
      <c r="AY33" s="220"/>
      <c r="AZ33" s="219"/>
      <c r="BA33" s="219"/>
      <c r="BB33" s="217"/>
    </row>
    <row r="34" spans="2:54">
      <c r="B34" s="205"/>
      <c r="C34" s="170" t="str">
        <f>'【補助シート】契約設備内訳表（負荷）'!D38</f>
        <v/>
      </c>
      <c r="D34" s="157">
        <f>'【補助シート】契約設備内訳表（負荷）'!V38</f>
        <v>0</v>
      </c>
      <c r="E34" s="171">
        <f>'【補助シート】契約設備内訳表（負荷）'!X38</f>
        <v>0</v>
      </c>
      <c r="F34" s="172" t="str">
        <f>IF(C34="","",IF(ISERROR(VLOOKUP(C34,'機器ｺｰﾄﾞ（非表示）'!$A$2:$H$80,3,FALSE)),"",VLOOKUP(C34,'機器ｺｰﾄﾞ（非表示）'!$A$2:$H$80,3,FALSE)))</f>
        <v/>
      </c>
      <c r="G34" s="173" t="str">
        <f>IF(ISBLANK(D34),"",IF(C34=103,(VLOOKUP(D34,$BC$3:$BD$14,2,1))/1000,IF(C34=106,(VLOOKUP(D34,$BF$3:$BG$12,2,1))/1000,IF(C34=104,(VLOOKUP(D34,$AZ$3:$BA$8,2,1))/1000,IF(ISERROR(VLOOKUP(C34,'機器ｺｰﾄﾞ（非表示）'!$A$2:$H$80,5,FALSE)),"",ROUND(VLOOKUP(C34,'機器ｺｰﾄﾞ（非表示）'!$A$2:$H$80,5,FALSE)*D34*VLOOKUP(C34,'機器ｺｰﾄﾞ（非表示）'!$A$2:$H$80,6,FALSE),3))))))</f>
        <v/>
      </c>
      <c r="H34" s="157">
        <f t="shared" si="2"/>
        <v>0</v>
      </c>
      <c r="I34" s="158" t="str">
        <f t="shared" si="0"/>
        <v/>
      </c>
      <c r="L34" s="205"/>
      <c r="M34" s="170" t="str">
        <f>'【補助シート】契約設備内訳表（負荷）'!AG38</f>
        <v/>
      </c>
      <c r="N34" s="174">
        <f>'【補助シート】契約設備内訳表（負荷）'!AY38</f>
        <v>0</v>
      </c>
      <c r="O34" s="171">
        <f>'【補助シート】契約設備内訳表（負荷）'!BA38</f>
        <v>0</v>
      </c>
      <c r="P34" s="175" t="str">
        <f>IF(M34="","",IF(ISERROR(VLOOKUP(M34,'機器ｺｰﾄﾞ（非表示）'!$A$2:$H$80,3,FALSE)),"",VLOOKUP(M34,'機器ｺｰﾄﾞ（非表示）'!$A$2:$H$80,3,FALSE)))</f>
        <v/>
      </c>
      <c r="Q34" s="163" t="str">
        <f>IF(N34=0,"",ROUND(IF(ISERROR(VLOOKUP(M34,'機器ｺｰﾄﾞ（非表示）'!$A$2:$H$80,5,FALSE)),"",VLOOKUP(M34,'機器ｺｰﾄﾞ（非表示）'!$A$2:$H$80,5,FALSE))*N34*VLOOKUP(M34,'機器ｺｰﾄﾞ（非表示）'!$A$2:$H$80,6,FALSE),3))</f>
        <v/>
      </c>
      <c r="R34" s="164">
        <f t="shared" si="3"/>
        <v>0</v>
      </c>
      <c r="S34" s="165" t="str">
        <f t="shared" si="1"/>
        <v/>
      </c>
      <c r="U34" s="140">
        <f t="shared" si="4"/>
        <v>0</v>
      </c>
      <c r="V34" s="140">
        <f t="shared" si="5"/>
        <v>0</v>
      </c>
      <c r="W34" s="140">
        <f t="shared" si="6"/>
        <v>0</v>
      </c>
      <c r="X34" s="140" t="str">
        <f t="shared" si="7"/>
        <v/>
      </c>
      <c r="Y34" s="140">
        <f t="shared" si="8"/>
        <v>0</v>
      </c>
      <c r="Z34" s="140">
        <f t="shared" si="9"/>
        <v>0</v>
      </c>
      <c r="AA34" s="140">
        <f t="shared" si="10"/>
        <v>0</v>
      </c>
      <c r="AB34" s="140">
        <f t="shared" si="11"/>
        <v>0</v>
      </c>
      <c r="AC34" s="140">
        <f t="shared" si="12"/>
        <v>0</v>
      </c>
      <c r="AD34" s="140">
        <f t="shared" si="13"/>
        <v>0</v>
      </c>
      <c r="AE34" s="140">
        <f t="shared" si="14"/>
        <v>0</v>
      </c>
      <c r="AF34" s="140">
        <f t="shared" si="15"/>
        <v>0</v>
      </c>
      <c r="AG34" s="140">
        <f t="shared" si="16"/>
        <v>0</v>
      </c>
      <c r="AH34" s="140">
        <f t="shared" si="17"/>
        <v>0</v>
      </c>
      <c r="AI34" s="140">
        <f t="shared" si="18"/>
        <v>0</v>
      </c>
      <c r="AJ34" s="140">
        <f t="shared" si="19"/>
        <v>0</v>
      </c>
      <c r="AK34" s="140">
        <f t="shared" si="20"/>
        <v>0</v>
      </c>
      <c r="AL34" s="140">
        <f t="shared" si="21"/>
        <v>0</v>
      </c>
      <c r="AM34" s="140">
        <f t="shared" si="22"/>
        <v>0</v>
      </c>
      <c r="AN34" s="140">
        <f t="shared" si="23"/>
        <v>0</v>
      </c>
      <c r="AO34" s="140">
        <f t="shared" si="24"/>
        <v>0</v>
      </c>
      <c r="AP34" s="140">
        <f t="shared" si="25"/>
        <v>0</v>
      </c>
      <c r="AQ34" s="140">
        <f t="shared" si="26"/>
        <v>0</v>
      </c>
      <c r="AS34" s="221"/>
      <c r="AT34" s="222"/>
      <c r="AU34" s="223"/>
      <c r="AV34" s="224"/>
      <c r="AW34" s="224" t="s">
        <v>229</v>
      </c>
      <c r="AX34" s="225" t="s">
        <v>239</v>
      </c>
      <c r="AY34" s="220"/>
      <c r="AZ34" s="219"/>
      <c r="BA34" s="219"/>
      <c r="BB34" s="217"/>
    </row>
    <row r="35" spans="2:54">
      <c r="B35" s="205"/>
      <c r="C35" s="170" t="str">
        <f>'【補助シート】契約設備内訳表（負荷）'!D39</f>
        <v/>
      </c>
      <c r="D35" s="157">
        <f>'【補助シート】契約設備内訳表（負荷）'!V39</f>
        <v>0</v>
      </c>
      <c r="E35" s="171">
        <f>'【補助シート】契約設備内訳表（負荷）'!X39</f>
        <v>0</v>
      </c>
      <c r="F35" s="172" t="str">
        <f>IF(C35="","",IF(ISERROR(VLOOKUP(C35,'機器ｺｰﾄﾞ（非表示）'!$A$2:$H$80,3,FALSE)),"",VLOOKUP(C35,'機器ｺｰﾄﾞ（非表示）'!$A$2:$H$80,3,FALSE)))</f>
        <v/>
      </c>
      <c r="G35" s="173" t="str">
        <f>IF(ISBLANK(D35),"",IF(C35=103,(VLOOKUP(D35,$BC$3:$BD$14,2,1))/1000,IF(C35=106,(VLOOKUP(D35,$BF$3:$BG$12,2,1))/1000,IF(C35=104,(VLOOKUP(D35,$AZ$3:$BA$8,2,1))/1000,IF(ISERROR(VLOOKUP(C35,'機器ｺｰﾄﾞ（非表示）'!$A$2:$H$80,5,FALSE)),"",ROUND(VLOOKUP(C35,'機器ｺｰﾄﾞ（非表示）'!$A$2:$H$80,5,FALSE)*D35*VLOOKUP(C35,'機器ｺｰﾄﾞ（非表示）'!$A$2:$H$80,6,FALSE),3))))))</f>
        <v/>
      </c>
      <c r="H35" s="157">
        <f t="shared" si="2"/>
        <v>0</v>
      </c>
      <c r="I35" s="158" t="str">
        <f t="shared" si="0"/>
        <v/>
      </c>
      <c r="L35" s="205"/>
      <c r="M35" s="170" t="str">
        <f>'【補助シート】契約設備内訳表（負荷）'!AG39</f>
        <v/>
      </c>
      <c r="N35" s="174">
        <f>'【補助シート】契約設備内訳表（負荷）'!AY39</f>
        <v>0</v>
      </c>
      <c r="O35" s="171">
        <f>'【補助シート】契約設備内訳表（負荷）'!BA39</f>
        <v>0</v>
      </c>
      <c r="P35" s="175" t="str">
        <f>IF(M35="","",IF(ISERROR(VLOOKUP(M35,'機器ｺｰﾄﾞ（非表示）'!$A$2:$H$80,3,FALSE)),"",VLOOKUP(M35,'機器ｺｰﾄﾞ（非表示）'!$A$2:$H$80,3,FALSE)))</f>
        <v/>
      </c>
      <c r="Q35" s="163" t="str">
        <f>IF(N35=0,"",ROUND(IF(ISERROR(VLOOKUP(M35,'機器ｺｰﾄﾞ（非表示）'!$A$2:$H$80,5,FALSE)),"",VLOOKUP(M35,'機器ｺｰﾄﾞ（非表示）'!$A$2:$H$80,5,FALSE))*N35*VLOOKUP(M35,'機器ｺｰﾄﾞ（非表示）'!$A$2:$H$80,6,FALSE),3))</f>
        <v/>
      </c>
      <c r="R35" s="164">
        <f t="shared" si="3"/>
        <v>0</v>
      </c>
      <c r="S35" s="165" t="str">
        <f t="shared" si="1"/>
        <v/>
      </c>
      <c r="U35" s="140">
        <f t="shared" si="4"/>
        <v>0</v>
      </c>
      <c r="V35" s="140">
        <f t="shared" si="5"/>
        <v>0</v>
      </c>
      <c r="W35" s="140">
        <f t="shared" si="6"/>
        <v>0</v>
      </c>
      <c r="X35" s="140" t="str">
        <f t="shared" si="7"/>
        <v/>
      </c>
      <c r="Y35" s="140">
        <f t="shared" si="8"/>
        <v>0</v>
      </c>
      <c r="Z35" s="140">
        <f t="shared" si="9"/>
        <v>0</v>
      </c>
      <c r="AA35" s="140">
        <f t="shared" si="10"/>
        <v>0</v>
      </c>
      <c r="AB35" s="140">
        <f t="shared" si="11"/>
        <v>0</v>
      </c>
      <c r="AC35" s="140">
        <f t="shared" si="12"/>
        <v>0</v>
      </c>
      <c r="AD35" s="140">
        <f t="shared" si="13"/>
        <v>0</v>
      </c>
      <c r="AE35" s="140">
        <f t="shared" si="14"/>
        <v>0</v>
      </c>
      <c r="AF35" s="140">
        <f t="shared" si="15"/>
        <v>0</v>
      </c>
      <c r="AG35" s="140">
        <f t="shared" si="16"/>
        <v>0</v>
      </c>
      <c r="AH35" s="140">
        <f t="shared" si="17"/>
        <v>0</v>
      </c>
      <c r="AI35" s="140">
        <f t="shared" si="18"/>
        <v>0</v>
      </c>
      <c r="AJ35" s="140">
        <f t="shared" si="19"/>
        <v>0</v>
      </c>
      <c r="AK35" s="140">
        <f t="shared" si="20"/>
        <v>0</v>
      </c>
      <c r="AL35" s="140">
        <f t="shared" si="21"/>
        <v>0</v>
      </c>
      <c r="AM35" s="140">
        <f t="shared" si="22"/>
        <v>0</v>
      </c>
      <c r="AN35" s="140">
        <f t="shared" si="23"/>
        <v>0</v>
      </c>
      <c r="AO35" s="140">
        <f t="shared" si="24"/>
        <v>0</v>
      </c>
      <c r="AP35" s="140">
        <f t="shared" si="25"/>
        <v>0</v>
      </c>
      <c r="AQ35" s="140">
        <f t="shared" si="26"/>
        <v>0</v>
      </c>
      <c r="AS35" s="221" t="s">
        <v>270</v>
      </c>
      <c r="AT35" s="226"/>
      <c r="AU35" s="227"/>
      <c r="AV35" s="228"/>
      <c r="AW35" s="228" t="s">
        <v>238</v>
      </c>
      <c r="AX35" s="229"/>
      <c r="AY35" s="230"/>
      <c r="AZ35" s="219"/>
      <c r="BA35" s="219"/>
      <c r="BB35" s="218"/>
    </row>
    <row r="36" spans="2:54">
      <c r="B36" s="205"/>
      <c r="C36" s="170" t="str">
        <f>'【補助シート】契約設備内訳表（負荷）'!D40</f>
        <v/>
      </c>
      <c r="D36" s="157">
        <f>'【補助シート】契約設備内訳表（負荷）'!V40</f>
        <v>0</v>
      </c>
      <c r="E36" s="171">
        <f>'【補助シート】契約設備内訳表（負荷）'!X40</f>
        <v>0</v>
      </c>
      <c r="F36" s="172" t="str">
        <f>IF(C36="","",IF(ISERROR(VLOOKUP(C36,'機器ｺｰﾄﾞ（非表示）'!$A$2:$H$80,3,FALSE)),"",VLOOKUP(C36,'機器ｺｰﾄﾞ（非表示）'!$A$2:$H$80,3,FALSE)))</f>
        <v/>
      </c>
      <c r="G36" s="173" t="str">
        <f>IF(ISBLANK(D36),"",IF(C36=103,(VLOOKUP(D36,$BC$3:$BD$14,2,1))/1000,IF(C36=106,(VLOOKUP(D36,$BF$3:$BG$12,2,1))/1000,IF(C36=104,(VLOOKUP(D36,$AZ$3:$BA$8,2,1))/1000,IF(ISERROR(VLOOKUP(C36,'機器ｺｰﾄﾞ（非表示）'!$A$2:$H$80,5,FALSE)),"",ROUND(VLOOKUP(C36,'機器ｺｰﾄﾞ（非表示）'!$A$2:$H$80,5,FALSE)*D36*VLOOKUP(C36,'機器ｺｰﾄﾞ（非表示）'!$A$2:$H$80,6,FALSE),3))))))</f>
        <v/>
      </c>
      <c r="H36" s="157">
        <f t="shared" si="2"/>
        <v>0</v>
      </c>
      <c r="I36" s="158" t="str">
        <f t="shared" si="0"/>
        <v/>
      </c>
      <c r="L36" s="205"/>
      <c r="M36" s="170" t="str">
        <f>'【補助シート】契約設備内訳表（負荷）'!AG40</f>
        <v/>
      </c>
      <c r="N36" s="174">
        <f>'【補助シート】契約設備内訳表（負荷）'!AY40</f>
        <v>0</v>
      </c>
      <c r="O36" s="171">
        <f>'【補助シート】契約設備内訳表（負荷）'!BA40</f>
        <v>0</v>
      </c>
      <c r="P36" s="175" t="str">
        <f>IF(M36="","",IF(ISERROR(VLOOKUP(M36,'機器ｺｰﾄﾞ（非表示）'!$A$2:$H$80,3,FALSE)),"",VLOOKUP(M36,'機器ｺｰﾄﾞ（非表示）'!$A$2:$H$80,3,FALSE)))</f>
        <v/>
      </c>
      <c r="Q36" s="163" t="str">
        <f>IF(N36=0,"",ROUND(IF(ISERROR(VLOOKUP(M36,'機器ｺｰﾄﾞ（非表示）'!$A$2:$H$80,5,FALSE)),"",VLOOKUP(M36,'機器ｺｰﾄﾞ（非表示）'!$A$2:$H$80,5,FALSE))*N36*VLOOKUP(M36,'機器ｺｰﾄﾞ（非表示）'!$A$2:$H$80,6,FALSE),3))</f>
        <v/>
      </c>
      <c r="R36" s="164">
        <f t="shared" si="3"/>
        <v>0</v>
      </c>
      <c r="S36" s="165" t="str">
        <f t="shared" si="1"/>
        <v/>
      </c>
      <c r="U36" s="140">
        <f t="shared" si="4"/>
        <v>0</v>
      </c>
      <c r="V36" s="140">
        <f t="shared" si="5"/>
        <v>0</v>
      </c>
      <c r="W36" s="140">
        <f t="shared" si="6"/>
        <v>0</v>
      </c>
      <c r="X36" s="140" t="str">
        <f t="shared" si="7"/>
        <v/>
      </c>
      <c r="Y36" s="140">
        <f t="shared" si="8"/>
        <v>0</v>
      </c>
      <c r="Z36" s="140">
        <f t="shared" si="9"/>
        <v>0</v>
      </c>
      <c r="AA36" s="140">
        <f t="shared" si="10"/>
        <v>0</v>
      </c>
      <c r="AB36" s="140">
        <f t="shared" si="11"/>
        <v>0</v>
      </c>
      <c r="AC36" s="140">
        <f t="shared" si="12"/>
        <v>0</v>
      </c>
      <c r="AD36" s="140">
        <f t="shared" si="13"/>
        <v>0</v>
      </c>
      <c r="AE36" s="140">
        <f t="shared" si="14"/>
        <v>0</v>
      </c>
      <c r="AF36" s="140">
        <f t="shared" si="15"/>
        <v>0</v>
      </c>
      <c r="AG36" s="140">
        <f t="shared" si="16"/>
        <v>0</v>
      </c>
      <c r="AH36" s="140">
        <f t="shared" si="17"/>
        <v>0</v>
      </c>
      <c r="AI36" s="140">
        <f t="shared" si="18"/>
        <v>0</v>
      </c>
      <c r="AJ36" s="140">
        <f t="shared" si="19"/>
        <v>0</v>
      </c>
      <c r="AK36" s="140">
        <f t="shared" si="20"/>
        <v>0</v>
      </c>
      <c r="AL36" s="140">
        <f t="shared" si="21"/>
        <v>0</v>
      </c>
      <c r="AM36" s="140">
        <f t="shared" si="22"/>
        <v>0</v>
      </c>
      <c r="AN36" s="140">
        <f t="shared" si="23"/>
        <v>0</v>
      </c>
      <c r="AO36" s="140">
        <f t="shared" si="24"/>
        <v>0</v>
      </c>
      <c r="AP36" s="140">
        <f t="shared" si="25"/>
        <v>0</v>
      </c>
      <c r="AQ36" s="140">
        <f t="shared" si="26"/>
        <v>0</v>
      </c>
      <c r="AS36" s="231"/>
      <c r="AT36" s="719" t="s">
        <v>257</v>
      </c>
      <c r="AU36" s="720"/>
      <c r="AV36" s="708">
        <f>IF(I256&gt;6,6,I256)</f>
        <v>0</v>
      </c>
      <c r="AW36" s="729">
        <v>0.95</v>
      </c>
      <c r="AX36" s="712">
        <f>ROUND(AV36*AW36,3)</f>
        <v>0</v>
      </c>
      <c r="AY36" s="230"/>
      <c r="AZ36" s="219"/>
      <c r="BA36" s="219"/>
      <c r="BB36" s="218"/>
    </row>
    <row r="37" spans="2:54">
      <c r="B37" s="205"/>
      <c r="C37" s="170" t="str">
        <f>'【補助シート】契約設備内訳表（負荷）'!D41</f>
        <v/>
      </c>
      <c r="D37" s="157">
        <f>'【補助シート】契約設備内訳表（負荷）'!V41</f>
        <v>0</v>
      </c>
      <c r="E37" s="171">
        <f>'【補助シート】契約設備内訳表（負荷）'!X41</f>
        <v>0</v>
      </c>
      <c r="F37" s="172" t="str">
        <f>IF(C37="","",IF(ISERROR(VLOOKUP(C37,'機器ｺｰﾄﾞ（非表示）'!$A$2:$H$80,3,FALSE)),"",VLOOKUP(C37,'機器ｺｰﾄﾞ（非表示）'!$A$2:$H$80,3,FALSE)))</f>
        <v/>
      </c>
      <c r="G37" s="173" t="str">
        <f>IF(ISBLANK(D37),"",IF(C37=103,(VLOOKUP(D37,$BC$3:$BD$14,2,1))/1000,IF(C37=106,(VLOOKUP(D37,$BF$3:$BG$12,2,1))/1000,IF(C37=104,(VLOOKUP(D37,$AZ$3:$BA$8,2,1))/1000,IF(ISERROR(VLOOKUP(C37,'機器ｺｰﾄﾞ（非表示）'!$A$2:$H$80,5,FALSE)),"",ROUND(VLOOKUP(C37,'機器ｺｰﾄﾞ（非表示）'!$A$2:$H$80,5,FALSE)*D37*VLOOKUP(C37,'機器ｺｰﾄﾞ（非表示）'!$A$2:$H$80,6,FALSE),3))))))</f>
        <v/>
      </c>
      <c r="H37" s="157">
        <f t="shared" si="2"/>
        <v>0</v>
      </c>
      <c r="I37" s="158" t="str">
        <f t="shared" si="0"/>
        <v/>
      </c>
      <c r="L37" s="205"/>
      <c r="M37" s="170" t="str">
        <f>'【補助シート】契約設備内訳表（負荷）'!AG41</f>
        <v/>
      </c>
      <c r="N37" s="174">
        <f>'【補助シート】契約設備内訳表（負荷）'!AY41</f>
        <v>0</v>
      </c>
      <c r="O37" s="171">
        <f>'【補助シート】契約設備内訳表（負荷）'!BA41</f>
        <v>0</v>
      </c>
      <c r="P37" s="175" t="str">
        <f>IF(M37="","",IF(ISERROR(VLOOKUP(M37,'機器ｺｰﾄﾞ（非表示）'!$A$2:$H$80,3,FALSE)),"",VLOOKUP(M37,'機器ｺｰﾄﾞ（非表示）'!$A$2:$H$80,3,FALSE)))</f>
        <v/>
      </c>
      <c r="Q37" s="163" t="str">
        <f>IF(N37=0,"",ROUND(IF(ISERROR(VLOOKUP(M37,'機器ｺｰﾄﾞ（非表示）'!$A$2:$H$80,5,FALSE)),"",VLOOKUP(M37,'機器ｺｰﾄﾞ（非表示）'!$A$2:$H$80,5,FALSE))*N37*VLOOKUP(M37,'機器ｺｰﾄﾞ（非表示）'!$A$2:$H$80,6,FALSE),3))</f>
        <v/>
      </c>
      <c r="R37" s="164">
        <f t="shared" si="3"/>
        <v>0</v>
      </c>
      <c r="S37" s="165" t="str">
        <f t="shared" si="1"/>
        <v/>
      </c>
      <c r="U37" s="140">
        <f t="shared" si="4"/>
        <v>0</v>
      </c>
      <c r="V37" s="140">
        <f t="shared" si="5"/>
        <v>0</v>
      </c>
      <c r="W37" s="140">
        <f t="shared" si="6"/>
        <v>0</v>
      </c>
      <c r="X37" s="140" t="str">
        <f t="shared" si="7"/>
        <v/>
      </c>
      <c r="Y37" s="140">
        <f t="shared" si="8"/>
        <v>0</v>
      </c>
      <c r="Z37" s="140">
        <f t="shared" si="9"/>
        <v>0</v>
      </c>
      <c r="AA37" s="140">
        <f t="shared" si="10"/>
        <v>0</v>
      </c>
      <c r="AB37" s="140">
        <f t="shared" si="11"/>
        <v>0</v>
      </c>
      <c r="AC37" s="140">
        <f t="shared" si="12"/>
        <v>0</v>
      </c>
      <c r="AD37" s="140">
        <f t="shared" si="13"/>
        <v>0</v>
      </c>
      <c r="AE37" s="140">
        <f t="shared" si="14"/>
        <v>0</v>
      </c>
      <c r="AF37" s="140">
        <f t="shared" si="15"/>
        <v>0</v>
      </c>
      <c r="AG37" s="140">
        <f t="shared" si="16"/>
        <v>0</v>
      </c>
      <c r="AH37" s="140">
        <f t="shared" si="17"/>
        <v>0</v>
      </c>
      <c r="AI37" s="140">
        <f t="shared" si="18"/>
        <v>0</v>
      </c>
      <c r="AJ37" s="140">
        <f t="shared" si="19"/>
        <v>0</v>
      </c>
      <c r="AK37" s="140">
        <f t="shared" si="20"/>
        <v>0</v>
      </c>
      <c r="AL37" s="140">
        <f t="shared" si="21"/>
        <v>0</v>
      </c>
      <c r="AM37" s="140">
        <f t="shared" si="22"/>
        <v>0</v>
      </c>
      <c r="AN37" s="140">
        <f t="shared" si="23"/>
        <v>0</v>
      </c>
      <c r="AO37" s="140">
        <f t="shared" si="24"/>
        <v>0</v>
      </c>
      <c r="AP37" s="140">
        <f t="shared" si="25"/>
        <v>0</v>
      </c>
      <c r="AQ37" s="140">
        <f t="shared" si="26"/>
        <v>0</v>
      </c>
      <c r="AS37" s="231"/>
      <c r="AT37" s="721"/>
      <c r="AU37" s="722"/>
      <c r="AV37" s="709"/>
      <c r="AW37" s="730"/>
      <c r="AX37" s="713"/>
      <c r="AY37" s="232"/>
      <c r="AZ37" s="219"/>
      <c r="BA37" s="219"/>
      <c r="BB37" s="219"/>
    </row>
    <row r="38" spans="2:54">
      <c r="B38" s="205"/>
      <c r="C38" s="170" t="str">
        <f>'【補助シート】契約設備内訳表（負荷）'!D42</f>
        <v/>
      </c>
      <c r="D38" s="157">
        <f>'【補助シート】契約設備内訳表（負荷）'!V42</f>
        <v>0</v>
      </c>
      <c r="E38" s="171">
        <f>'【補助シート】契約設備内訳表（負荷）'!X42</f>
        <v>0</v>
      </c>
      <c r="F38" s="172" t="str">
        <f>IF(C38="","",IF(ISERROR(VLOOKUP(C38,'機器ｺｰﾄﾞ（非表示）'!$A$2:$H$80,3,FALSE)),"",VLOOKUP(C38,'機器ｺｰﾄﾞ（非表示）'!$A$2:$H$80,3,FALSE)))</f>
        <v/>
      </c>
      <c r="G38" s="173" t="str">
        <f>IF(ISBLANK(D38),"",IF(C38=103,(VLOOKUP(D38,$BC$3:$BD$14,2,1))/1000,IF(C38=106,(VLOOKUP(D38,$BF$3:$BG$12,2,1))/1000,IF(C38=104,(VLOOKUP(D38,$AZ$3:$BA$8,2,1))/1000,IF(ISERROR(VLOOKUP(C38,'機器ｺｰﾄﾞ（非表示）'!$A$2:$H$80,5,FALSE)),"",ROUND(VLOOKUP(C38,'機器ｺｰﾄﾞ（非表示）'!$A$2:$H$80,5,FALSE)*D38*VLOOKUP(C38,'機器ｺｰﾄﾞ（非表示）'!$A$2:$H$80,6,FALSE),3))))))</f>
        <v/>
      </c>
      <c r="H38" s="157">
        <f t="shared" si="2"/>
        <v>0</v>
      </c>
      <c r="I38" s="158" t="str">
        <f t="shared" si="0"/>
        <v/>
      </c>
      <c r="L38" s="205"/>
      <c r="M38" s="170" t="str">
        <f>'【補助シート】契約設備内訳表（負荷）'!AG42</f>
        <v/>
      </c>
      <c r="N38" s="174">
        <f>'【補助シート】契約設備内訳表（負荷）'!AY42</f>
        <v>0</v>
      </c>
      <c r="O38" s="171">
        <f>'【補助シート】契約設備内訳表（負荷）'!BA42</f>
        <v>0</v>
      </c>
      <c r="P38" s="175" t="str">
        <f>IF(M38="","",IF(ISERROR(VLOOKUP(M38,'機器ｺｰﾄﾞ（非表示）'!$A$2:$H$80,3,FALSE)),"",VLOOKUP(M38,'機器ｺｰﾄﾞ（非表示）'!$A$2:$H$80,3,FALSE)))</f>
        <v/>
      </c>
      <c r="Q38" s="163" t="str">
        <f>IF(N38=0,"",ROUND(IF(ISERROR(VLOOKUP(M38,'機器ｺｰﾄﾞ（非表示）'!$A$2:$H$80,5,FALSE)),"",VLOOKUP(M38,'機器ｺｰﾄﾞ（非表示）'!$A$2:$H$80,5,FALSE))*N38*VLOOKUP(M38,'機器ｺｰﾄﾞ（非表示）'!$A$2:$H$80,6,FALSE),3))</f>
        <v/>
      </c>
      <c r="R38" s="164">
        <f t="shared" si="3"/>
        <v>0</v>
      </c>
      <c r="S38" s="165" t="str">
        <f t="shared" si="1"/>
        <v/>
      </c>
      <c r="U38" s="140">
        <f t="shared" si="4"/>
        <v>0</v>
      </c>
      <c r="V38" s="140">
        <f t="shared" si="5"/>
        <v>0</v>
      </c>
      <c r="W38" s="140">
        <f t="shared" si="6"/>
        <v>0</v>
      </c>
      <c r="X38" s="140" t="str">
        <f t="shared" si="7"/>
        <v/>
      </c>
      <c r="Y38" s="140">
        <f t="shared" si="8"/>
        <v>0</v>
      </c>
      <c r="Z38" s="140">
        <f t="shared" si="9"/>
        <v>0</v>
      </c>
      <c r="AA38" s="140">
        <f t="shared" si="10"/>
        <v>0</v>
      </c>
      <c r="AB38" s="140">
        <f t="shared" si="11"/>
        <v>0</v>
      </c>
      <c r="AC38" s="140">
        <f t="shared" si="12"/>
        <v>0</v>
      </c>
      <c r="AD38" s="140">
        <f t="shared" si="13"/>
        <v>0</v>
      </c>
      <c r="AE38" s="140">
        <f t="shared" si="14"/>
        <v>0</v>
      </c>
      <c r="AF38" s="140">
        <f t="shared" si="15"/>
        <v>0</v>
      </c>
      <c r="AG38" s="140">
        <f t="shared" si="16"/>
        <v>0</v>
      </c>
      <c r="AH38" s="140">
        <f t="shared" si="17"/>
        <v>0</v>
      </c>
      <c r="AI38" s="140">
        <f t="shared" si="18"/>
        <v>0</v>
      </c>
      <c r="AJ38" s="140">
        <f t="shared" si="19"/>
        <v>0</v>
      </c>
      <c r="AK38" s="140">
        <f t="shared" si="20"/>
        <v>0</v>
      </c>
      <c r="AL38" s="140">
        <f t="shared" si="21"/>
        <v>0</v>
      </c>
      <c r="AM38" s="140">
        <f t="shared" si="22"/>
        <v>0</v>
      </c>
      <c r="AN38" s="140">
        <f t="shared" si="23"/>
        <v>0</v>
      </c>
      <c r="AO38" s="140">
        <f t="shared" si="24"/>
        <v>0</v>
      </c>
      <c r="AP38" s="140">
        <f t="shared" si="25"/>
        <v>0</v>
      </c>
      <c r="AQ38" s="140">
        <f t="shared" si="26"/>
        <v>0</v>
      </c>
      <c r="AS38" s="231" t="s">
        <v>271</v>
      </c>
      <c r="AT38" s="719" t="s">
        <v>258</v>
      </c>
      <c r="AU38" s="720"/>
      <c r="AV38" s="708">
        <f>IF(I256&gt;20,14,I256-AV36)</f>
        <v>0</v>
      </c>
      <c r="AW38" s="710">
        <v>0.85</v>
      </c>
      <c r="AX38" s="712">
        <f>ROUND(AV38*AW38,3)</f>
        <v>0</v>
      </c>
      <c r="AY38" s="232"/>
      <c r="AZ38" s="219"/>
      <c r="BA38" s="219"/>
      <c r="BB38" s="219"/>
    </row>
    <row r="39" spans="2:54">
      <c r="B39" s="205"/>
      <c r="C39" s="170" t="str">
        <f>'【補助シート】契約設備内訳表（負荷）'!D43</f>
        <v/>
      </c>
      <c r="D39" s="157">
        <f>'【補助シート】契約設備内訳表（負荷）'!V43</f>
        <v>0</v>
      </c>
      <c r="E39" s="171">
        <f>'【補助シート】契約設備内訳表（負荷）'!X43</f>
        <v>0</v>
      </c>
      <c r="F39" s="172" t="str">
        <f>IF(C39="","",IF(ISERROR(VLOOKUP(C39,'機器ｺｰﾄﾞ（非表示）'!$A$2:$H$80,3,FALSE)),"",VLOOKUP(C39,'機器ｺｰﾄﾞ（非表示）'!$A$2:$H$80,3,FALSE)))</f>
        <v/>
      </c>
      <c r="G39" s="173" t="str">
        <f>IF(ISBLANK(D39),"",IF(C39=103,(VLOOKUP(D39,$BC$3:$BD$14,2,1))/1000,IF(C39=106,(VLOOKUP(D39,$BF$3:$BG$12,2,1))/1000,IF(C39=104,(VLOOKUP(D39,$AZ$3:$BA$8,2,1))/1000,IF(ISERROR(VLOOKUP(C39,'機器ｺｰﾄﾞ（非表示）'!$A$2:$H$80,5,FALSE)),"",ROUND(VLOOKUP(C39,'機器ｺｰﾄﾞ（非表示）'!$A$2:$H$80,5,FALSE)*D39*VLOOKUP(C39,'機器ｺｰﾄﾞ（非表示）'!$A$2:$H$80,6,FALSE),3))))))</f>
        <v/>
      </c>
      <c r="H39" s="157">
        <f t="shared" si="2"/>
        <v>0</v>
      </c>
      <c r="I39" s="158" t="str">
        <f t="shared" si="0"/>
        <v/>
      </c>
      <c r="L39" s="205"/>
      <c r="M39" s="170" t="str">
        <f>'【補助シート】契約設備内訳表（負荷）'!AG43</f>
        <v/>
      </c>
      <c r="N39" s="174">
        <f>'【補助シート】契約設備内訳表（負荷）'!AY43</f>
        <v>0</v>
      </c>
      <c r="O39" s="171">
        <f>'【補助シート】契約設備内訳表（負荷）'!BA43</f>
        <v>0</v>
      </c>
      <c r="P39" s="175" t="str">
        <f>IF(M39="","",IF(ISERROR(VLOOKUP(M39,'機器ｺｰﾄﾞ（非表示）'!$A$2:$H$80,3,FALSE)),"",VLOOKUP(M39,'機器ｺｰﾄﾞ（非表示）'!$A$2:$H$80,3,FALSE)))</f>
        <v/>
      </c>
      <c r="Q39" s="163" t="str">
        <f>IF(N39=0,"",ROUND(IF(ISERROR(VLOOKUP(M39,'機器ｺｰﾄﾞ（非表示）'!$A$2:$H$80,5,FALSE)),"",VLOOKUP(M39,'機器ｺｰﾄﾞ（非表示）'!$A$2:$H$80,5,FALSE))*N39*VLOOKUP(M39,'機器ｺｰﾄﾞ（非表示）'!$A$2:$H$80,6,FALSE),3))</f>
        <v/>
      </c>
      <c r="R39" s="164">
        <f t="shared" si="3"/>
        <v>0</v>
      </c>
      <c r="S39" s="165" t="str">
        <f t="shared" si="1"/>
        <v/>
      </c>
      <c r="U39" s="140">
        <f t="shared" si="4"/>
        <v>0</v>
      </c>
      <c r="V39" s="140">
        <f t="shared" si="5"/>
        <v>0</v>
      </c>
      <c r="W39" s="140">
        <f t="shared" si="6"/>
        <v>0</v>
      </c>
      <c r="X39" s="140" t="str">
        <f t="shared" si="7"/>
        <v/>
      </c>
      <c r="Y39" s="140">
        <f t="shared" si="8"/>
        <v>0</v>
      </c>
      <c r="Z39" s="140">
        <f t="shared" si="9"/>
        <v>0</v>
      </c>
      <c r="AA39" s="140">
        <f t="shared" si="10"/>
        <v>0</v>
      </c>
      <c r="AB39" s="140">
        <f t="shared" si="11"/>
        <v>0</v>
      </c>
      <c r="AC39" s="140">
        <f t="shared" si="12"/>
        <v>0</v>
      </c>
      <c r="AD39" s="140">
        <f t="shared" si="13"/>
        <v>0</v>
      </c>
      <c r="AE39" s="140">
        <f t="shared" si="14"/>
        <v>0</v>
      </c>
      <c r="AF39" s="140">
        <f t="shared" si="15"/>
        <v>0</v>
      </c>
      <c r="AG39" s="140">
        <f t="shared" si="16"/>
        <v>0</v>
      </c>
      <c r="AH39" s="140">
        <f t="shared" si="17"/>
        <v>0</v>
      </c>
      <c r="AI39" s="140">
        <f t="shared" si="18"/>
        <v>0</v>
      </c>
      <c r="AJ39" s="140">
        <f t="shared" si="19"/>
        <v>0</v>
      </c>
      <c r="AK39" s="140">
        <f t="shared" si="20"/>
        <v>0</v>
      </c>
      <c r="AL39" s="140">
        <f t="shared" si="21"/>
        <v>0</v>
      </c>
      <c r="AM39" s="140">
        <f t="shared" si="22"/>
        <v>0</v>
      </c>
      <c r="AN39" s="140">
        <f t="shared" si="23"/>
        <v>0</v>
      </c>
      <c r="AO39" s="140">
        <f t="shared" si="24"/>
        <v>0</v>
      </c>
      <c r="AP39" s="140">
        <f t="shared" si="25"/>
        <v>0</v>
      </c>
      <c r="AQ39" s="140">
        <f t="shared" si="26"/>
        <v>0</v>
      </c>
      <c r="AS39" s="231"/>
      <c r="AT39" s="721"/>
      <c r="AU39" s="722"/>
      <c r="AV39" s="709"/>
      <c r="AW39" s="711"/>
      <c r="AX39" s="713"/>
      <c r="AY39" s="232"/>
      <c r="AZ39" s="219"/>
      <c r="BA39" s="219"/>
      <c r="BB39" s="219"/>
    </row>
    <row r="40" spans="2:54">
      <c r="B40" s="205"/>
      <c r="C40" s="170" t="str">
        <f>'【補助シート】契約設備内訳表（負荷）'!D44</f>
        <v/>
      </c>
      <c r="D40" s="157">
        <f>'【補助シート】契約設備内訳表（負荷）'!V44</f>
        <v>0</v>
      </c>
      <c r="E40" s="171">
        <f>'【補助シート】契約設備内訳表（負荷）'!X44</f>
        <v>0</v>
      </c>
      <c r="F40" s="172" t="str">
        <f>IF(C40="","",IF(ISERROR(VLOOKUP(C40,'機器ｺｰﾄﾞ（非表示）'!$A$2:$H$80,3,FALSE)),"",VLOOKUP(C40,'機器ｺｰﾄﾞ（非表示）'!$A$2:$H$80,3,FALSE)))</f>
        <v/>
      </c>
      <c r="G40" s="173" t="str">
        <f>IF(ISBLANK(D40),"",IF(C40=103,(VLOOKUP(D40,$BC$3:$BD$14,2,1))/1000,IF(C40=106,(VLOOKUP(D40,$BF$3:$BG$12,2,1))/1000,IF(C40=104,(VLOOKUP(D40,$AZ$3:$BA$8,2,1))/1000,IF(ISERROR(VLOOKUP(C40,'機器ｺｰﾄﾞ（非表示）'!$A$2:$H$80,5,FALSE)),"",ROUND(VLOOKUP(C40,'機器ｺｰﾄﾞ（非表示）'!$A$2:$H$80,5,FALSE)*D40*VLOOKUP(C40,'機器ｺｰﾄﾞ（非表示）'!$A$2:$H$80,6,FALSE),3))))))</f>
        <v/>
      </c>
      <c r="H40" s="157">
        <f t="shared" si="2"/>
        <v>0</v>
      </c>
      <c r="I40" s="158" t="str">
        <f t="shared" si="0"/>
        <v/>
      </c>
      <c r="L40" s="205"/>
      <c r="M40" s="170" t="str">
        <f>'【補助シート】契約設備内訳表（負荷）'!AG44</f>
        <v/>
      </c>
      <c r="N40" s="174">
        <f>'【補助シート】契約設備内訳表（負荷）'!AY44</f>
        <v>0</v>
      </c>
      <c r="O40" s="171">
        <f>'【補助シート】契約設備内訳表（負荷）'!BA44</f>
        <v>0</v>
      </c>
      <c r="P40" s="175" t="str">
        <f>IF(M40="","",IF(ISERROR(VLOOKUP(M40,'機器ｺｰﾄﾞ（非表示）'!$A$2:$H$80,3,FALSE)),"",VLOOKUP(M40,'機器ｺｰﾄﾞ（非表示）'!$A$2:$H$80,3,FALSE)))</f>
        <v/>
      </c>
      <c r="Q40" s="163" t="str">
        <f>IF(N40=0,"",ROUND(IF(ISERROR(VLOOKUP(M40,'機器ｺｰﾄﾞ（非表示）'!$A$2:$H$80,5,FALSE)),"",VLOOKUP(M40,'機器ｺｰﾄﾞ（非表示）'!$A$2:$H$80,5,FALSE))*N40*VLOOKUP(M40,'機器ｺｰﾄﾞ（非表示）'!$A$2:$H$80,6,FALSE),3))</f>
        <v/>
      </c>
      <c r="R40" s="164">
        <f t="shared" si="3"/>
        <v>0</v>
      </c>
      <c r="S40" s="165" t="str">
        <f t="shared" si="1"/>
        <v/>
      </c>
      <c r="U40" s="140">
        <f t="shared" si="4"/>
        <v>0</v>
      </c>
      <c r="V40" s="140">
        <f t="shared" si="5"/>
        <v>0</v>
      </c>
      <c r="W40" s="140">
        <f t="shared" si="6"/>
        <v>0</v>
      </c>
      <c r="X40" s="140" t="str">
        <f t="shared" si="7"/>
        <v/>
      </c>
      <c r="Y40" s="140">
        <f t="shared" si="8"/>
        <v>0</v>
      </c>
      <c r="Z40" s="140">
        <f t="shared" si="9"/>
        <v>0</v>
      </c>
      <c r="AA40" s="140">
        <f t="shared" si="10"/>
        <v>0</v>
      </c>
      <c r="AB40" s="140">
        <f t="shared" si="11"/>
        <v>0</v>
      </c>
      <c r="AC40" s="140">
        <f t="shared" si="12"/>
        <v>0</v>
      </c>
      <c r="AD40" s="140">
        <f t="shared" si="13"/>
        <v>0</v>
      </c>
      <c r="AE40" s="140">
        <f t="shared" si="14"/>
        <v>0</v>
      </c>
      <c r="AF40" s="140">
        <f t="shared" si="15"/>
        <v>0</v>
      </c>
      <c r="AG40" s="140">
        <f t="shared" si="16"/>
        <v>0</v>
      </c>
      <c r="AH40" s="140">
        <f t="shared" si="17"/>
        <v>0</v>
      </c>
      <c r="AI40" s="140">
        <f t="shared" si="18"/>
        <v>0</v>
      </c>
      <c r="AJ40" s="140">
        <f t="shared" si="19"/>
        <v>0</v>
      </c>
      <c r="AK40" s="140">
        <f t="shared" si="20"/>
        <v>0</v>
      </c>
      <c r="AL40" s="140">
        <f t="shared" si="21"/>
        <v>0</v>
      </c>
      <c r="AM40" s="140">
        <f t="shared" si="22"/>
        <v>0</v>
      </c>
      <c r="AN40" s="140">
        <f t="shared" si="23"/>
        <v>0</v>
      </c>
      <c r="AO40" s="140">
        <f t="shared" si="24"/>
        <v>0</v>
      </c>
      <c r="AP40" s="140">
        <f t="shared" si="25"/>
        <v>0</v>
      </c>
      <c r="AQ40" s="140">
        <f t="shared" si="26"/>
        <v>0</v>
      </c>
      <c r="AS40" s="231"/>
      <c r="AT40" s="719" t="s">
        <v>260</v>
      </c>
      <c r="AU40" s="720"/>
      <c r="AV40" s="708">
        <f>IF(I256&gt;50,30,I256-AV36-AV38)</f>
        <v>0</v>
      </c>
      <c r="AW40" s="710">
        <v>0.75</v>
      </c>
      <c r="AX40" s="712">
        <f>ROUND(AV40*AW40,3)</f>
        <v>0</v>
      </c>
      <c r="AY40" s="232"/>
      <c r="AZ40" s="233"/>
      <c r="BA40" s="233"/>
      <c r="BB40" s="219"/>
    </row>
    <row r="41" spans="2:54">
      <c r="B41" s="205"/>
      <c r="C41" s="170" t="str">
        <f>'【補助シート】契約設備内訳表（負荷）'!D45</f>
        <v/>
      </c>
      <c r="D41" s="157">
        <f>'【補助シート】契約設備内訳表（負荷）'!V45</f>
        <v>0</v>
      </c>
      <c r="E41" s="171">
        <f>'【補助シート】契約設備内訳表（負荷）'!X45</f>
        <v>0</v>
      </c>
      <c r="F41" s="172" t="str">
        <f>IF(C41="","",IF(ISERROR(VLOOKUP(C41,'機器ｺｰﾄﾞ（非表示）'!$A$2:$H$80,3,FALSE)),"",VLOOKUP(C41,'機器ｺｰﾄﾞ（非表示）'!$A$2:$H$80,3,FALSE)))</f>
        <v/>
      </c>
      <c r="G41" s="173" t="str">
        <f>IF(ISBLANK(D41),"",IF(C41=103,(VLOOKUP(D41,$BC$3:$BD$14,2,1))/1000,IF(C41=106,(VLOOKUP(D41,$BF$3:$BG$12,2,1))/1000,IF(C41=104,(VLOOKUP(D41,$AZ$3:$BA$8,2,1))/1000,IF(ISERROR(VLOOKUP(C41,'機器ｺｰﾄﾞ（非表示）'!$A$2:$H$80,5,FALSE)),"",ROUND(VLOOKUP(C41,'機器ｺｰﾄﾞ（非表示）'!$A$2:$H$80,5,FALSE)*D41*VLOOKUP(C41,'機器ｺｰﾄﾞ（非表示）'!$A$2:$H$80,6,FALSE),3))))))</f>
        <v/>
      </c>
      <c r="H41" s="157">
        <f t="shared" si="2"/>
        <v>0</v>
      </c>
      <c r="I41" s="158" t="str">
        <f t="shared" si="0"/>
        <v/>
      </c>
      <c r="L41" s="205"/>
      <c r="M41" s="170" t="str">
        <f>'【補助シート】契約設備内訳表（負荷）'!AG45</f>
        <v/>
      </c>
      <c r="N41" s="174">
        <f>'【補助シート】契約設備内訳表（負荷）'!AY45</f>
        <v>0</v>
      </c>
      <c r="O41" s="171">
        <f>'【補助シート】契約設備内訳表（負荷）'!BA45</f>
        <v>0</v>
      </c>
      <c r="P41" s="175" t="str">
        <f>IF(M41="","",IF(ISERROR(VLOOKUP(M41,'機器ｺｰﾄﾞ（非表示）'!$A$2:$H$80,3,FALSE)),"",VLOOKUP(M41,'機器ｺｰﾄﾞ（非表示）'!$A$2:$H$80,3,FALSE)))</f>
        <v/>
      </c>
      <c r="Q41" s="163" t="str">
        <f>IF(N41=0,"",ROUND(IF(ISERROR(VLOOKUP(M41,'機器ｺｰﾄﾞ（非表示）'!$A$2:$H$80,5,FALSE)),"",VLOOKUP(M41,'機器ｺｰﾄﾞ（非表示）'!$A$2:$H$80,5,FALSE))*N41*VLOOKUP(M41,'機器ｺｰﾄﾞ（非表示）'!$A$2:$H$80,6,FALSE),3))</f>
        <v/>
      </c>
      <c r="R41" s="164">
        <f t="shared" si="3"/>
        <v>0</v>
      </c>
      <c r="S41" s="165" t="str">
        <f t="shared" si="1"/>
        <v/>
      </c>
      <c r="U41" s="140">
        <f t="shared" si="4"/>
        <v>0</v>
      </c>
      <c r="V41" s="140">
        <f t="shared" si="5"/>
        <v>0</v>
      </c>
      <c r="W41" s="140">
        <f t="shared" si="6"/>
        <v>0</v>
      </c>
      <c r="X41" s="140" t="str">
        <f t="shared" si="7"/>
        <v/>
      </c>
      <c r="Y41" s="140">
        <f t="shared" si="8"/>
        <v>0</v>
      </c>
      <c r="Z41" s="140">
        <f t="shared" si="9"/>
        <v>0</v>
      </c>
      <c r="AA41" s="140">
        <f t="shared" si="10"/>
        <v>0</v>
      </c>
      <c r="AB41" s="140">
        <f t="shared" si="11"/>
        <v>0</v>
      </c>
      <c r="AC41" s="140">
        <f t="shared" si="12"/>
        <v>0</v>
      </c>
      <c r="AD41" s="140">
        <f t="shared" si="13"/>
        <v>0</v>
      </c>
      <c r="AE41" s="140">
        <f t="shared" si="14"/>
        <v>0</v>
      </c>
      <c r="AF41" s="140">
        <f t="shared" si="15"/>
        <v>0</v>
      </c>
      <c r="AG41" s="140">
        <f t="shared" si="16"/>
        <v>0</v>
      </c>
      <c r="AH41" s="140">
        <f t="shared" si="17"/>
        <v>0</v>
      </c>
      <c r="AI41" s="140">
        <f t="shared" si="18"/>
        <v>0</v>
      </c>
      <c r="AJ41" s="140">
        <f t="shared" si="19"/>
        <v>0</v>
      </c>
      <c r="AK41" s="140">
        <f t="shared" si="20"/>
        <v>0</v>
      </c>
      <c r="AL41" s="140">
        <f t="shared" si="21"/>
        <v>0</v>
      </c>
      <c r="AM41" s="140">
        <f t="shared" si="22"/>
        <v>0</v>
      </c>
      <c r="AN41" s="140">
        <f t="shared" si="23"/>
        <v>0</v>
      </c>
      <c r="AO41" s="140">
        <f t="shared" si="24"/>
        <v>0</v>
      </c>
      <c r="AP41" s="140">
        <f t="shared" si="25"/>
        <v>0</v>
      </c>
      <c r="AQ41" s="140">
        <f t="shared" si="26"/>
        <v>0</v>
      </c>
      <c r="AS41" s="231" t="s">
        <v>272</v>
      </c>
      <c r="AT41" s="721"/>
      <c r="AU41" s="722"/>
      <c r="AV41" s="709"/>
      <c r="AW41" s="711"/>
      <c r="AX41" s="713"/>
      <c r="AY41" s="232"/>
      <c r="AZ41" s="233"/>
      <c r="BA41" s="233"/>
      <c r="BB41" s="219"/>
    </row>
    <row r="42" spans="2:54">
      <c r="B42" s="205"/>
      <c r="C42" s="170" t="str">
        <f>'【補助シート】契約設備内訳表（負荷）'!D46</f>
        <v/>
      </c>
      <c r="D42" s="157">
        <f>'【補助シート】契約設備内訳表（負荷）'!V46</f>
        <v>0</v>
      </c>
      <c r="E42" s="171">
        <f>'【補助シート】契約設備内訳表（負荷）'!X46</f>
        <v>0</v>
      </c>
      <c r="F42" s="172" t="str">
        <f>IF(C42="","",IF(ISERROR(VLOOKUP(C42,'機器ｺｰﾄﾞ（非表示）'!$A$2:$H$80,3,FALSE)),"",VLOOKUP(C42,'機器ｺｰﾄﾞ（非表示）'!$A$2:$H$80,3,FALSE)))</f>
        <v/>
      </c>
      <c r="G42" s="173" t="str">
        <f>IF(ISBLANK(D42),"",IF(C42=103,(VLOOKUP(D42,$BC$3:$BD$14,2,1))/1000,IF(C42=106,(VLOOKUP(D42,$BF$3:$BG$12,2,1))/1000,IF(C42=104,(VLOOKUP(D42,$AZ$3:$BA$8,2,1))/1000,IF(ISERROR(VLOOKUP(C42,'機器ｺｰﾄﾞ（非表示）'!$A$2:$H$80,5,FALSE)),"",ROUND(VLOOKUP(C42,'機器ｺｰﾄﾞ（非表示）'!$A$2:$H$80,5,FALSE)*D42*VLOOKUP(C42,'機器ｺｰﾄﾞ（非表示）'!$A$2:$H$80,6,FALSE),3))))))</f>
        <v/>
      </c>
      <c r="H42" s="157">
        <f t="shared" si="2"/>
        <v>0</v>
      </c>
      <c r="I42" s="158" t="str">
        <f t="shared" si="0"/>
        <v/>
      </c>
      <c r="L42" s="205"/>
      <c r="M42" s="170" t="str">
        <f>'【補助シート】契約設備内訳表（負荷）'!AG46</f>
        <v/>
      </c>
      <c r="N42" s="174">
        <f>'【補助シート】契約設備内訳表（負荷）'!AY46</f>
        <v>0</v>
      </c>
      <c r="O42" s="171">
        <f>'【補助シート】契約設備内訳表（負荷）'!BA46</f>
        <v>0</v>
      </c>
      <c r="P42" s="175" t="str">
        <f>IF(M42="","",IF(ISERROR(VLOOKUP(M42,'機器ｺｰﾄﾞ（非表示）'!$A$2:$H$80,3,FALSE)),"",VLOOKUP(M42,'機器ｺｰﾄﾞ（非表示）'!$A$2:$H$80,3,FALSE)))</f>
        <v/>
      </c>
      <c r="Q42" s="163" t="str">
        <f>IF(N42=0,"",ROUND(IF(ISERROR(VLOOKUP(M42,'機器ｺｰﾄﾞ（非表示）'!$A$2:$H$80,5,FALSE)),"",VLOOKUP(M42,'機器ｺｰﾄﾞ（非表示）'!$A$2:$H$80,5,FALSE))*N42*VLOOKUP(M42,'機器ｺｰﾄﾞ（非表示）'!$A$2:$H$80,6,FALSE),3))</f>
        <v/>
      </c>
      <c r="R42" s="164">
        <f t="shared" si="3"/>
        <v>0</v>
      </c>
      <c r="S42" s="165" t="str">
        <f t="shared" si="1"/>
        <v/>
      </c>
      <c r="U42" s="140">
        <f t="shared" si="4"/>
        <v>0</v>
      </c>
      <c r="V42" s="140">
        <f t="shared" si="5"/>
        <v>0</v>
      </c>
      <c r="W42" s="140">
        <f t="shared" si="6"/>
        <v>0</v>
      </c>
      <c r="X42" s="140" t="str">
        <f t="shared" si="7"/>
        <v/>
      </c>
      <c r="Y42" s="140">
        <f t="shared" si="8"/>
        <v>0</v>
      </c>
      <c r="Z42" s="140">
        <f t="shared" si="9"/>
        <v>0</v>
      </c>
      <c r="AA42" s="140">
        <f t="shared" si="10"/>
        <v>0</v>
      </c>
      <c r="AB42" s="140">
        <f t="shared" si="11"/>
        <v>0</v>
      </c>
      <c r="AC42" s="140">
        <f t="shared" si="12"/>
        <v>0</v>
      </c>
      <c r="AD42" s="140">
        <f t="shared" si="13"/>
        <v>0</v>
      </c>
      <c r="AE42" s="140">
        <f t="shared" si="14"/>
        <v>0</v>
      </c>
      <c r="AF42" s="140">
        <f t="shared" si="15"/>
        <v>0</v>
      </c>
      <c r="AG42" s="140">
        <f t="shared" si="16"/>
        <v>0</v>
      </c>
      <c r="AH42" s="140">
        <f t="shared" si="17"/>
        <v>0</v>
      </c>
      <c r="AI42" s="140">
        <f t="shared" si="18"/>
        <v>0</v>
      </c>
      <c r="AJ42" s="140">
        <f t="shared" si="19"/>
        <v>0</v>
      </c>
      <c r="AK42" s="140">
        <f t="shared" si="20"/>
        <v>0</v>
      </c>
      <c r="AL42" s="140">
        <f t="shared" si="21"/>
        <v>0</v>
      </c>
      <c r="AM42" s="140">
        <f t="shared" si="22"/>
        <v>0</v>
      </c>
      <c r="AN42" s="140">
        <f t="shared" si="23"/>
        <v>0</v>
      </c>
      <c r="AO42" s="140">
        <f t="shared" si="24"/>
        <v>0</v>
      </c>
      <c r="AP42" s="140">
        <f t="shared" si="25"/>
        <v>0</v>
      </c>
      <c r="AQ42" s="140">
        <f t="shared" si="26"/>
        <v>0</v>
      </c>
      <c r="AS42" s="231"/>
      <c r="AT42" s="234" t="s">
        <v>273</v>
      </c>
      <c r="AU42" s="234"/>
      <c r="AV42" s="708">
        <f>AV45-AV36-AV38-AV40</f>
        <v>0</v>
      </c>
      <c r="AW42" s="710">
        <v>0.65</v>
      </c>
      <c r="AX42" s="712">
        <f>ROUND(AV42*AW42,3)</f>
        <v>0</v>
      </c>
      <c r="AY42" s="232"/>
      <c r="BB42" s="219"/>
    </row>
    <row r="43" spans="2:54">
      <c r="B43" s="205"/>
      <c r="C43" s="170" t="str">
        <f>'【補助シート】契約設備内訳表（負荷）'!D47</f>
        <v/>
      </c>
      <c r="D43" s="157">
        <f>'【補助シート】契約設備内訳表（負荷）'!V47</f>
        <v>0</v>
      </c>
      <c r="E43" s="171">
        <f>'【補助シート】契約設備内訳表（負荷）'!X47</f>
        <v>0</v>
      </c>
      <c r="F43" s="172" t="str">
        <f>IF(C43="","",IF(ISERROR(VLOOKUP(C43,'機器ｺｰﾄﾞ（非表示）'!$A$2:$H$80,3,FALSE)),"",VLOOKUP(C43,'機器ｺｰﾄﾞ（非表示）'!$A$2:$H$80,3,FALSE)))</f>
        <v/>
      </c>
      <c r="G43" s="173" t="str">
        <f>IF(ISBLANK(D43),"",IF(C43=103,(VLOOKUP(D43,$BC$3:$BD$14,2,1))/1000,IF(C43=106,(VLOOKUP(D43,$BF$3:$BG$12,2,1))/1000,IF(C43=104,(VLOOKUP(D43,$AZ$3:$BA$8,2,1))/1000,IF(ISERROR(VLOOKUP(C43,'機器ｺｰﾄﾞ（非表示）'!$A$2:$H$80,5,FALSE)),"",ROUND(VLOOKUP(C43,'機器ｺｰﾄﾞ（非表示）'!$A$2:$H$80,5,FALSE)*D43*VLOOKUP(C43,'機器ｺｰﾄﾞ（非表示）'!$A$2:$H$80,6,FALSE),3))))))</f>
        <v/>
      </c>
      <c r="H43" s="157">
        <f t="shared" si="2"/>
        <v>0</v>
      </c>
      <c r="I43" s="158" t="str">
        <f t="shared" si="0"/>
        <v/>
      </c>
      <c r="L43" s="205"/>
      <c r="M43" s="170" t="str">
        <f>'【補助シート】契約設備内訳表（負荷）'!AG47</f>
        <v/>
      </c>
      <c r="N43" s="174">
        <f>'【補助シート】契約設備内訳表（負荷）'!AY47</f>
        <v>0</v>
      </c>
      <c r="O43" s="171">
        <f>'【補助シート】契約設備内訳表（負荷）'!BA47</f>
        <v>0</v>
      </c>
      <c r="P43" s="175" t="str">
        <f>IF(M43="","",IF(ISERROR(VLOOKUP(M43,'機器ｺｰﾄﾞ（非表示）'!$A$2:$H$80,3,FALSE)),"",VLOOKUP(M43,'機器ｺｰﾄﾞ（非表示）'!$A$2:$H$80,3,FALSE)))</f>
        <v/>
      </c>
      <c r="Q43" s="163" t="str">
        <f>IF(N43=0,"",ROUND(IF(ISERROR(VLOOKUP(M43,'機器ｺｰﾄﾞ（非表示）'!$A$2:$H$80,5,FALSE)),"",VLOOKUP(M43,'機器ｺｰﾄﾞ（非表示）'!$A$2:$H$80,5,FALSE))*N43*VLOOKUP(M43,'機器ｺｰﾄﾞ（非表示）'!$A$2:$H$80,6,FALSE),3))</f>
        <v/>
      </c>
      <c r="R43" s="164">
        <f t="shared" si="3"/>
        <v>0</v>
      </c>
      <c r="S43" s="165" t="str">
        <f t="shared" si="1"/>
        <v/>
      </c>
      <c r="U43" s="140">
        <f t="shared" si="4"/>
        <v>0</v>
      </c>
      <c r="V43" s="140">
        <f t="shared" si="5"/>
        <v>0</v>
      </c>
      <c r="W43" s="140">
        <f t="shared" si="6"/>
        <v>0</v>
      </c>
      <c r="X43" s="140" t="str">
        <f t="shared" si="7"/>
        <v/>
      </c>
      <c r="Y43" s="140">
        <f t="shared" si="8"/>
        <v>0</v>
      </c>
      <c r="Z43" s="140">
        <f t="shared" si="9"/>
        <v>0</v>
      </c>
      <c r="AA43" s="140">
        <f t="shared" si="10"/>
        <v>0</v>
      </c>
      <c r="AB43" s="140">
        <f t="shared" si="11"/>
        <v>0</v>
      </c>
      <c r="AC43" s="140">
        <f t="shared" si="12"/>
        <v>0</v>
      </c>
      <c r="AD43" s="140">
        <f t="shared" si="13"/>
        <v>0</v>
      </c>
      <c r="AE43" s="140">
        <f t="shared" si="14"/>
        <v>0</v>
      </c>
      <c r="AF43" s="140">
        <f t="shared" si="15"/>
        <v>0</v>
      </c>
      <c r="AG43" s="140">
        <f t="shared" si="16"/>
        <v>0</v>
      </c>
      <c r="AH43" s="140">
        <f t="shared" si="17"/>
        <v>0</v>
      </c>
      <c r="AI43" s="140">
        <f t="shared" si="18"/>
        <v>0</v>
      </c>
      <c r="AJ43" s="140">
        <f t="shared" si="19"/>
        <v>0</v>
      </c>
      <c r="AK43" s="140">
        <f t="shared" si="20"/>
        <v>0</v>
      </c>
      <c r="AL43" s="140">
        <f t="shared" si="21"/>
        <v>0</v>
      </c>
      <c r="AM43" s="140">
        <f t="shared" si="22"/>
        <v>0</v>
      </c>
      <c r="AN43" s="140">
        <f t="shared" si="23"/>
        <v>0</v>
      </c>
      <c r="AO43" s="140">
        <f t="shared" si="24"/>
        <v>0</v>
      </c>
      <c r="AP43" s="140">
        <f t="shared" si="25"/>
        <v>0</v>
      </c>
      <c r="AQ43" s="140">
        <f t="shared" si="26"/>
        <v>0</v>
      </c>
      <c r="AS43" s="231"/>
      <c r="AT43" s="235" t="s">
        <v>265</v>
      </c>
      <c r="AU43" s="236"/>
      <c r="AV43" s="709"/>
      <c r="AW43" s="711"/>
      <c r="AX43" s="713"/>
      <c r="AY43" s="232"/>
      <c r="BB43" s="219"/>
    </row>
    <row r="44" spans="2:54">
      <c r="B44" s="205"/>
      <c r="C44" s="170" t="str">
        <f>'【補助シート】契約設備内訳表（負荷）'!D48</f>
        <v/>
      </c>
      <c r="D44" s="157">
        <f>'【補助シート】契約設備内訳表（負荷）'!V48</f>
        <v>0</v>
      </c>
      <c r="E44" s="171">
        <f>'【補助シート】契約設備内訳表（負荷）'!X48</f>
        <v>0</v>
      </c>
      <c r="F44" s="172" t="str">
        <f>IF(C44="","",IF(ISERROR(VLOOKUP(C44,'機器ｺｰﾄﾞ（非表示）'!$A$2:$H$80,3,FALSE)),"",VLOOKUP(C44,'機器ｺｰﾄﾞ（非表示）'!$A$2:$H$80,3,FALSE)))</f>
        <v/>
      </c>
      <c r="G44" s="173" t="str">
        <f>IF(ISBLANK(D44),"",IF(C44=103,(VLOOKUP(D44,$BC$3:$BD$14,2,1))/1000,IF(C44=106,(VLOOKUP(D44,$BF$3:$BG$12,2,1))/1000,IF(C44=104,(VLOOKUP(D44,$AZ$3:$BA$8,2,1))/1000,IF(ISERROR(VLOOKUP(C44,'機器ｺｰﾄﾞ（非表示）'!$A$2:$H$80,5,FALSE)),"",ROUND(VLOOKUP(C44,'機器ｺｰﾄﾞ（非表示）'!$A$2:$H$80,5,FALSE)*D44*VLOOKUP(C44,'機器ｺｰﾄﾞ（非表示）'!$A$2:$H$80,6,FALSE),3))))))</f>
        <v/>
      </c>
      <c r="H44" s="157">
        <f t="shared" si="2"/>
        <v>0</v>
      </c>
      <c r="I44" s="158" t="str">
        <f t="shared" si="0"/>
        <v/>
      </c>
      <c r="L44" s="205"/>
      <c r="M44" s="170" t="str">
        <f>'【補助シート】契約設備内訳表（負荷）'!AG48</f>
        <v/>
      </c>
      <c r="N44" s="174">
        <f>'【補助シート】契約設備内訳表（負荷）'!AY48</f>
        <v>0</v>
      </c>
      <c r="O44" s="171">
        <f>'【補助シート】契約設備内訳表（負荷）'!BA48</f>
        <v>0</v>
      </c>
      <c r="P44" s="175" t="str">
        <f>IF(M44="","",IF(ISERROR(VLOOKUP(M44,'機器ｺｰﾄﾞ（非表示）'!$A$2:$H$80,3,FALSE)),"",VLOOKUP(M44,'機器ｺｰﾄﾞ（非表示）'!$A$2:$H$80,3,FALSE)))</f>
        <v/>
      </c>
      <c r="Q44" s="163" t="str">
        <f>IF(N44=0,"",ROUND(IF(ISERROR(VLOOKUP(M44,'機器ｺｰﾄﾞ（非表示）'!$A$2:$H$80,5,FALSE)),"",VLOOKUP(M44,'機器ｺｰﾄﾞ（非表示）'!$A$2:$H$80,5,FALSE))*N44*VLOOKUP(M44,'機器ｺｰﾄﾞ（非表示）'!$A$2:$H$80,6,FALSE),3))</f>
        <v/>
      </c>
      <c r="R44" s="164">
        <f t="shared" si="3"/>
        <v>0</v>
      </c>
      <c r="S44" s="165" t="str">
        <f t="shared" si="1"/>
        <v/>
      </c>
      <c r="U44" s="140">
        <f t="shared" si="4"/>
        <v>0</v>
      </c>
      <c r="V44" s="140">
        <f t="shared" si="5"/>
        <v>0</v>
      </c>
      <c r="W44" s="140">
        <f t="shared" si="6"/>
        <v>0</v>
      </c>
      <c r="X44" s="140" t="str">
        <f t="shared" si="7"/>
        <v/>
      </c>
      <c r="Y44" s="140">
        <f t="shared" si="8"/>
        <v>0</v>
      </c>
      <c r="Z44" s="140">
        <f t="shared" si="9"/>
        <v>0</v>
      </c>
      <c r="AA44" s="140">
        <f t="shared" si="10"/>
        <v>0</v>
      </c>
      <c r="AB44" s="140">
        <f t="shared" si="11"/>
        <v>0</v>
      </c>
      <c r="AC44" s="140">
        <f t="shared" si="12"/>
        <v>0</v>
      </c>
      <c r="AD44" s="140">
        <f t="shared" si="13"/>
        <v>0</v>
      </c>
      <c r="AE44" s="140">
        <f t="shared" si="14"/>
        <v>0</v>
      </c>
      <c r="AF44" s="140">
        <f t="shared" si="15"/>
        <v>0</v>
      </c>
      <c r="AG44" s="140">
        <f t="shared" si="16"/>
        <v>0</v>
      </c>
      <c r="AH44" s="140">
        <f t="shared" si="17"/>
        <v>0</v>
      </c>
      <c r="AI44" s="140">
        <f t="shared" si="18"/>
        <v>0</v>
      </c>
      <c r="AJ44" s="140">
        <f t="shared" si="19"/>
        <v>0</v>
      </c>
      <c r="AK44" s="140">
        <f t="shared" si="20"/>
        <v>0</v>
      </c>
      <c r="AL44" s="140">
        <f t="shared" si="21"/>
        <v>0</v>
      </c>
      <c r="AM44" s="140">
        <f t="shared" si="22"/>
        <v>0</v>
      </c>
      <c r="AN44" s="140">
        <f t="shared" si="23"/>
        <v>0</v>
      </c>
      <c r="AO44" s="140">
        <f t="shared" si="24"/>
        <v>0</v>
      </c>
      <c r="AP44" s="140">
        <f t="shared" si="25"/>
        <v>0</v>
      </c>
      <c r="AQ44" s="140">
        <f t="shared" si="26"/>
        <v>0</v>
      </c>
      <c r="AS44" s="231" t="s">
        <v>274</v>
      </c>
      <c r="AT44" s="237"/>
      <c r="AU44" s="238"/>
      <c r="AV44" s="239"/>
      <c r="AW44" s="240"/>
      <c r="AX44" s="714">
        <f>SUM(AX36:AX43)</f>
        <v>0</v>
      </c>
      <c r="AY44" s="232"/>
      <c r="BB44" s="219"/>
    </row>
    <row r="45" spans="2:54" ht="14.25" thickBot="1">
      <c r="B45" s="205"/>
      <c r="C45" s="170" t="str">
        <f>'【補助シート】契約設備内訳表（負荷）'!D49</f>
        <v/>
      </c>
      <c r="D45" s="157">
        <f>'【補助シート】契約設備内訳表（負荷）'!V49</f>
        <v>0</v>
      </c>
      <c r="E45" s="171">
        <f>'【補助シート】契約設備内訳表（負荷）'!X49</f>
        <v>0</v>
      </c>
      <c r="F45" s="172" t="str">
        <f>IF(C45="","",IF(ISERROR(VLOOKUP(C45,'機器ｺｰﾄﾞ（非表示）'!$A$2:$H$80,3,FALSE)),"",VLOOKUP(C45,'機器ｺｰﾄﾞ（非表示）'!$A$2:$H$80,3,FALSE)))</f>
        <v/>
      </c>
      <c r="G45" s="173" t="str">
        <f>IF(ISBLANK(D45),"",IF(C45=103,(VLOOKUP(D45,$BC$3:$BD$14,2,1))/1000,IF(C45=106,(VLOOKUP(D45,$BF$3:$BG$12,2,1))/1000,IF(C45=104,(VLOOKUP(D45,$AZ$3:$BA$8,2,1))/1000,IF(ISERROR(VLOOKUP(C45,'機器ｺｰﾄﾞ（非表示）'!$A$2:$H$80,5,FALSE)),"",ROUND(VLOOKUP(C45,'機器ｺｰﾄﾞ（非表示）'!$A$2:$H$80,5,FALSE)*D45*VLOOKUP(C45,'機器ｺｰﾄﾞ（非表示）'!$A$2:$H$80,6,FALSE),3))))))</f>
        <v/>
      </c>
      <c r="H45" s="157">
        <f t="shared" si="2"/>
        <v>0</v>
      </c>
      <c r="I45" s="158" t="str">
        <f t="shared" si="0"/>
        <v/>
      </c>
      <c r="L45" s="205"/>
      <c r="M45" s="170" t="str">
        <f>'【補助シート】契約設備内訳表（負荷）'!AG49</f>
        <v/>
      </c>
      <c r="N45" s="174">
        <f>'【補助シート】契約設備内訳表（負荷）'!AY49</f>
        <v>0</v>
      </c>
      <c r="O45" s="171">
        <f>'【補助シート】契約設備内訳表（負荷）'!BA49</f>
        <v>0</v>
      </c>
      <c r="P45" s="175" t="str">
        <f>IF(M45="","",IF(ISERROR(VLOOKUP(M45,'機器ｺｰﾄﾞ（非表示）'!$A$2:$H$80,3,FALSE)),"",VLOOKUP(M45,'機器ｺｰﾄﾞ（非表示）'!$A$2:$H$80,3,FALSE)))</f>
        <v/>
      </c>
      <c r="Q45" s="163" t="str">
        <f>IF(N45=0,"",ROUND(IF(ISERROR(VLOOKUP(M45,'機器ｺｰﾄﾞ（非表示）'!$A$2:$H$80,5,FALSE)),"",VLOOKUP(M45,'機器ｺｰﾄﾞ（非表示）'!$A$2:$H$80,5,FALSE))*N45*VLOOKUP(M45,'機器ｺｰﾄﾞ（非表示）'!$A$2:$H$80,6,FALSE),3))</f>
        <v/>
      </c>
      <c r="R45" s="164">
        <f t="shared" si="3"/>
        <v>0</v>
      </c>
      <c r="S45" s="165" t="str">
        <f t="shared" si="1"/>
        <v/>
      </c>
      <c r="U45" s="140">
        <f t="shared" si="4"/>
        <v>0</v>
      </c>
      <c r="V45" s="140">
        <f t="shared" si="5"/>
        <v>0</v>
      </c>
      <c r="W45" s="140">
        <f t="shared" si="6"/>
        <v>0</v>
      </c>
      <c r="X45" s="140" t="str">
        <f t="shared" si="7"/>
        <v/>
      </c>
      <c r="Y45" s="140">
        <f t="shared" si="8"/>
        <v>0</v>
      </c>
      <c r="Z45" s="140">
        <f t="shared" si="9"/>
        <v>0</v>
      </c>
      <c r="AA45" s="140">
        <f t="shared" si="10"/>
        <v>0</v>
      </c>
      <c r="AB45" s="140">
        <f t="shared" si="11"/>
        <v>0</v>
      </c>
      <c r="AC45" s="140">
        <f t="shared" si="12"/>
        <v>0</v>
      </c>
      <c r="AD45" s="140">
        <f t="shared" si="13"/>
        <v>0</v>
      </c>
      <c r="AE45" s="140">
        <f t="shared" si="14"/>
        <v>0</v>
      </c>
      <c r="AF45" s="140">
        <f t="shared" si="15"/>
        <v>0</v>
      </c>
      <c r="AG45" s="140">
        <f t="shared" si="16"/>
        <v>0</v>
      </c>
      <c r="AH45" s="140">
        <f t="shared" si="17"/>
        <v>0</v>
      </c>
      <c r="AI45" s="140">
        <f t="shared" si="18"/>
        <v>0</v>
      </c>
      <c r="AJ45" s="140">
        <f t="shared" si="19"/>
        <v>0</v>
      </c>
      <c r="AK45" s="140">
        <f t="shared" si="20"/>
        <v>0</v>
      </c>
      <c r="AL45" s="140">
        <f t="shared" si="21"/>
        <v>0</v>
      </c>
      <c r="AM45" s="140">
        <f t="shared" si="22"/>
        <v>0</v>
      </c>
      <c r="AN45" s="140">
        <f t="shared" si="23"/>
        <v>0</v>
      </c>
      <c r="AO45" s="140">
        <f t="shared" si="24"/>
        <v>0</v>
      </c>
      <c r="AP45" s="140">
        <f t="shared" si="25"/>
        <v>0</v>
      </c>
      <c r="AQ45" s="140">
        <f t="shared" si="26"/>
        <v>0</v>
      </c>
      <c r="AS45" s="241"/>
      <c r="AT45" s="242" t="s">
        <v>266</v>
      </c>
      <c r="AU45" s="243"/>
      <c r="AV45" s="244">
        <f>I256</f>
        <v>0</v>
      </c>
      <c r="AW45" s="245"/>
      <c r="AX45" s="715"/>
      <c r="AY45" s="246"/>
      <c r="BB45" s="233"/>
    </row>
    <row r="46" spans="2:54">
      <c r="B46" s="205"/>
      <c r="C46" s="170" t="str">
        <f>'【補助シート】契約設備内訳表（負荷）'!D50</f>
        <v/>
      </c>
      <c r="D46" s="157">
        <f>'【補助シート】契約設備内訳表（負荷）'!V50</f>
        <v>0</v>
      </c>
      <c r="E46" s="171">
        <f>'【補助シート】契約設備内訳表（負荷）'!X50</f>
        <v>0</v>
      </c>
      <c r="F46" s="172" t="str">
        <f>IF(C46="","",IF(ISERROR(VLOOKUP(C46,'機器ｺｰﾄﾞ（非表示）'!$A$2:$H$80,3,FALSE)),"",VLOOKUP(C46,'機器ｺｰﾄﾞ（非表示）'!$A$2:$H$80,3,FALSE)))</f>
        <v/>
      </c>
      <c r="G46" s="173" t="str">
        <f>IF(ISBLANK(D46),"",IF(C46=103,(VLOOKUP(D46,$BC$3:$BD$14,2,1))/1000,IF(C46=106,(VLOOKUP(D46,$BF$3:$BG$12,2,1))/1000,IF(C46=104,(VLOOKUP(D46,$AZ$3:$BA$8,2,1))/1000,IF(ISERROR(VLOOKUP(C46,'機器ｺｰﾄﾞ（非表示）'!$A$2:$H$80,5,FALSE)),"",ROUND(VLOOKUP(C46,'機器ｺｰﾄﾞ（非表示）'!$A$2:$H$80,5,FALSE)*D46*VLOOKUP(C46,'機器ｺｰﾄﾞ（非表示）'!$A$2:$H$80,6,FALSE),3))))))</f>
        <v/>
      </c>
      <c r="H46" s="157">
        <f t="shared" si="2"/>
        <v>0</v>
      </c>
      <c r="I46" s="158" t="str">
        <f t="shared" si="0"/>
        <v/>
      </c>
      <c r="L46" s="205"/>
      <c r="M46" s="170" t="str">
        <f>'【補助シート】契約設備内訳表（負荷）'!AG50</f>
        <v/>
      </c>
      <c r="N46" s="174">
        <f>'【補助シート】契約設備内訳表（負荷）'!AY50</f>
        <v>0</v>
      </c>
      <c r="O46" s="171">
        <f>'【補助シート】契約設備内訳表（負荷）'!BA50</f>
        <v>0</v>
      </c>
      <c r="P46" s="175" t="str">
        <f>IF(M46="","",IF(ISERROR(VLOOKUP(M46,'機器ｺｰﾄﾞ（非表示）'!$A$2:$H$80,3,FALSE)),"",VLOOKUP(M46,'機器ｺｰﾄﾞ（非表示）'!$A$2:$H$80,3,FALSE)))</f>
        <v/>
      </c>
      <c r="Q46" s="163" t="str">
        <f>IF(N46=0,"",ROUND(IF(ISERROR(VLOOKUP(M46,'機器ｺｰﾄﾞ（非表示）'!$A$2:$H$80,5,FALSE)),"",VLOOKUP(M46,'機器ｺｰﾄﾞ（非表示）'!$A$2:$H$80,5,FALSE))*N46*VLOOKUP(M46,'機器ｺｰﾄﾞ（非表示）'!$A$2:$H$80,6,FALSE),3))</f>
        <v/>
      </c>
      <c r="R46" s="164">
        <f t="shared" si="3"/>
        <v>0</v>
      </c>
      <c r="S46" s="165" t="str">
        <f t="shared" si="1"/>
        <v/>
      </c>
      <c r="U46" s="140">
        <f t="shared" si="4"/>
        <v>0</v>
      </c>
      <c r="V46" s="140">
        <f t="shared" si="5"/>
        <v>0</v>
      </c>
      <c r="W46" s="140">
        <f t="shared" si="6"/>
        <v>0</v>
      </c>
      <c r="X46" s="140" t="str">
        <f t="shared" si="7"/>
        <v/>
      </c>
      <c r="Y46" s="140">
        <f t="shared" si="8"/>
        <v>0</v>
      </c>
      <c r="Z46" s="140">
        <f t="shared" si="9"/>
        <v>0</v>
      </c>
      <c r="AA46" s="140">
        <f t="shared" si="10"/>
        <v>0</v>
      </c>
      <c r="AB46" s="140">
        <f t="shared" si="11"/>
        <v>0</v>
      </c>
      <c r="AC46" s="140">
        <f t="shared" si="12"/>
        <v>0</v>
      </c>
      <c r="AD46" s="140">
        <f t="shared" si="13"/>
        <v>0</v>
      </c>
      <c r="AE46" s="140">
        <f t="shared" si="14"/>
        <v>0</v>
      </c>
      <c r="AF46" s="140">
        <f t="shared" si="15"/>
        <v>0</v>
      </c>
      <c r="AG46" s="140">
        <f t="shared" si="16"/>
        <v>0</v>
      </c>
      <c r="AH46" s="140">
        <f t="shared" si="17"/>
        <v>0</v>
      </c>
      <c r="AI46" s="140">
        <f t="shared" si="18"/>
        <v>0</v>
      </c>
      <c r="AJ46" s="140">
        <f t="shared" si="19"/>
        <v>0</v>
      </c>
      <c r="AK46" s="140">
        <f t="shared" si="20"/>
        <v>0</v>
      </c>
      <c r="AL46" s="140">
        <f t="shared" si="21"/>
        <v>0</v>
      </c>
      <c r="AM46" s="140">
        <f t="shared" si="22"/>
        <v>0</v>
      </c>
      <c r="AN46" s="140">
        <f t="shared" si="23"/>
        <v>0</v>
      </c>
      <c r="AO46" s="140">
        <f t="shared" si="24"/>
        <v>0</v>
      </c>
      <c r="AP46" s="140">
        <f t="shared" si="25"/>
        <v>0</v>
      </c>
      <c r="AQ46" s="140">
        <f t="shared" si="26"/>
        <v>0</v>
      </c>
      <c r="AS46" s="716" t="s">
        <v>275</v>
      </c>
      <c r="AT46" s="717"/>
      <c r="AU46" s="717"/>
      <c r="AV46" s="717"/>
      <c r="AW46" s="717"/>
      <c r="AX46" s="718"/>
      <c r="AY46" s="246"/>
      <c r="BB46" s="233"/>
    </row>
    <row r="47" spans="2:54">
      <c r="B47" s="205"/>
      <c r="C47" s="170" t="str">
        <f>'【補助シート】契約設備内訳表（負荷）'!D51</f>
        <v/>
      </c>
      <c r="D47" s="157">
        <f>'【補助シート】契約設備内訳表（負荷）'!V51</f>
        <v>0</v>
      </c>
      <c r="E47" s="171">
        <f>'【補助シート】契約設備内訳表（負荷）'!X51</f>
        <v>0</v>
      </c>
      <c r="F47" s="172" t="str">
        <f>IF(C47="","",IF(ISERROR(VLOOKUP(C47,'機器ｺｰﾄﾞ（非表示）'!$A$2:$H$80,3,FALSE)),"",VLOOKUP(C47,'機器ｺｰﾄﾞ（非表示）'!$A$2:$H$80,3,FALSE)))</f>
        <v/>
      </c>
      <c r="G47" s="173" t="str">
        <f>IF(ISBLANK(D47),"",IF(C47=103,(VLOOKUP(D47,$BC$3:$BD$14,2,1))/1000,IF(C47=106,(VLOOKUP(D47,$BF$3:$BG$12,2,1))/1000,IF(C47=104,(VLOOKUP(D47,$AZ$3:$BA$8,2,1))/1000,IF(ISERROR(VLOOKUP(C47,'機器ｺｰﾄﾞ（非表示）'!$A$2:$H$80,5,FALSE)),"",ROUND(VLOOKUP(C47,'機器ｺｰﾄﾞ（非表示）'!$A$2:$H$80,5,FALSE)*D47*VLOOKUP(C47,'機器ｺｰﾄﾞ（非表示）'!$A$2:$H$80,6,FALSE),3))))))</f>
        <v/>
      </c>
      <c r="H47" s="157">
        <f t="shared" si="2"/>
        <v>0</v>
      </c>
      <c r="I47" s="158" t="str">
        <f t="shared" si="0"/>
        <v/>
      </c>
      <c r="L47" s="205"/>
      <c r="M47" s="170" t="str">
        <f>'【補助シート】契約設備内訳表（負荷）'!AG51</f>
        <v/>
      </c>
      <c r="N47" s="174">
        <f>'【補助シート】契約設備内訳表（負荷）'!AY51</f>
        <v>0</v>
      </c>
      <c r="O47" s="171">
        <f>'【補助シート】契約設備内訳表（負荷）'!BA51</f>
        <v>0</v>
      </c>
      <c r="P47" s="175" t="str">
        <f>IF(M47="","",IF(ISERROR(VLOOKUP(M47,'機器ｺｰﾄﾞ（非表示）'!$A$2:$H$80,3,FALSE)),"",VLOOKUP(M47,'機器ｺｰﾄﾞ（非表示）'!$A$2:$H$80,3,FALSE)))</f>
        <v/>
      </c>
      <c r="Q47" s="163" t="str">
        <f>IF(N47=0,"",ROUND(IF(ISERROR(VLOOKUP(M47,'機器ｺｰﾄﾞ（非表示）'!$A$2:$H$80,5,FALSE)),"",VLOOKUP(M47,'機器ｺｰﾄﾞ（非表示）'!$A$2:$H$80,5,FALSE))*N47*VLOOKUP(M47,'機器ｺｰﾄﾞ（非表示）'!$A$2:$H$80,6,FALSE),3))</f>
        <v/>
      </c>
      <c r="R47" s="164">
        <f t="shared" si="3"/>
        <v>0</v>
      </c>
      <c r="S47" s="165" t="str">
        <f t="shared" si="1"/>
        <v/>
      </c>
      <c r="U47" s="140">
        <f t="shared" si="4"/>
        <v>0</v>
      </c>
      <c r="V47" s="140">
        <f t="shared" si="5"/>
        <v>0</v>
      </c>
      <c r="W47" s="140">
        <f t="shared" si="6"/>
        <v>0</v>
      </c>
      <c r="X47" s="140" t="str">
        <f t="shared" si="7"/>
        <v/>
      </c>
      <c r="Y47" s="140">
        <f t="shared" si="8"/>
        <v>0</v>
      </c>
      <c r="Z47" s="140">
        <f t="shared" si="9"/>
        <v>0</v>
      </c>
      <c r="AA47" s="140">
        <f t="shared" si="10"/>
        <v>0</v>
      </c>
      <c r="AB47" s="140">
        <f t="shared" si="11"/>
        <v>0</v>
      </c>
      <c r="AC47" s="140">
        <f t="shared" si="12"/>
        <v>0</v>
      </c>
      <c r="AD47" s="140">
        <f t="shared" si="13"/>
        <v>0</v>
      </c>
      <c r="AE47" s="140">
        <f t="shared" si="14"/>
        <v>0</v>
      </c>
      <c r="AF47" s="140">
        <f t="shared" si="15"/>
        <v>0</v>
      </c>
      <c r="AG47" s="140">
        <f t="shared" si="16"/>
        <v>0</v>
      </c>
      <c r="AH47" s="140">
        <f t="shared" si="17"/>
        <v>0</v>
      </c>
      <c r="AI47" s="140">
        <f t="shared" si="18"/>
        <v>0</v>
      </c>
      <c r="AJ47" s="140">
        <f t="shared" si="19"/>
        <v>0</v>
      </c>
      <c r="AK47" s="140">
        <f t="shared" si="20"/>
        <v>0</v>
      </c>
      <c r="AL47" s="140">
        <f t="shared" si="21"/>
        <v>0</v>
      </c>
      <c r="AM47" s="140">
        <f t="shared" si="22"/>
        <v>0</v>
      </c>
      <c r="AN47" s="140">
        <f t="shared" si="23"/>
        <v>0</v>
      </c>
      <c r="AO47" s="140">
        <f t="shared" si="24"/>
        <v>0</v>
      </c>
      <c r="AP47" s="140">
        <f t="shared" si="25"/>
        <v>0</v>
      </c>
      <c r="AQ47" s="140">
        <f t="shared" si="26"/>
        <v>0</v>
      </c>
      <c r="AS47" s="247"/>
      <c r="AT47" s="248" t="s">
        <v>228</v>
      </c>
      <c r="AU47" s="249"/>
      <c r="AV47" s="250"/>
      <c r="AW47" s="250" t="s">
        <v>229</v>
      </c>
      <c r="AX47" s="251"/>
    </row>
    <row r="48" spans="2:54">
      <c r="B48" s="205"/>
      <c r="C48" s="170" t="str">
        <f>'【補助シート】契約設備内訳表（負荷）'!D52</f>
        <v/>
      </c>
      <c r="D48" s="157">
        <f>'【補助シート】契約設備内訳表（負荷）'!V52</f>
        <v>0</v>
      </c>
      <c r="E48" s="171">
        <f>'【補助シート】契約設備内訳表（負荷）'!X52</f>
        <v>0</v>
      </c>
      <c r="F48" s="172" t="str">
        <f>IF(C48="","",IF(ISERROR(VLOOKUP(C48,'機器ｺｰﾄﾞ（非表示）'!$A$2:$H$80,3,FALSE)),"",VLOOKUP(C48,'機器ｺｰﾄﾞ（非表示）'!$A$2:$H$80,3,FALSE)))</f>
        <v/>
      </c>
      <c r="G48" s="173" t="str">
        <f>IF(ISBLANK(D48),"",IF(C48=103,(VLOOKUP(D48,$BC$3:$BD$14,2,1))/1000,IF(C48=106,(VLOOKUP(D48,$BF$3:$BG$12,2,1))/1000,IF(C48=104,(VLOOKUP(D48,$AZ$3:$BA$8,2,1))/1000,IF(ISERROR(VLOOKUP(C48,'機器ｺｰﾄﾞ（非表示）'!$A$2:$H$80,5,FALSE)),"",ROUND(VLOOKUP(C48,'機器ｺｰﾄﾞ（非表示）'!$A$2:$H$80,5,FALSE)*D48*VLOOKUP(C48,'機器ｺｰﾄﾞ（非表示）'!$A$2:$H$80,6,FALSE),3))))))</f>
        <v/>
      </c>
      <c r="H48" s="157">
        <f t="shared" si="2"/>
        <v>0</v>
      </c>
      <c r="I48" s="158" t="str">
        <f t="shared" si="0"/>
        <v/>
      </c>
      <c r="L48" s="205"/>
      <c r="M48" s="170" t="str">
        <f>'【補助シート】契約設備内訳表（負荷）'!AG52</f>
        <v/>
      </c>
      <c r="N48" s="174">
        <f>'【補助シート】契約設備内訳表（負荷）'!AY52</f>
        <v>0</v>
      </c>
      <c r="O48" s="171">
        <f>'【補助シート】契約設備内訳表（負荷）'!BA52</f>
        <v>0</v>
      </c>
      <c r="P48" s="175" t="str">
        <f>IF(M48="","",IF(ISERROR(VLOOKUP(M48,'機器ｺｰﾄﾞ（非表示）'!$A$2:$H$80,3,FALSE)),"",VLOOKUP(M48,'機器ｺｰﾄﾞ（非表示）'!$A$2:$H$80,3,FALSE)))</f>
        <v/>
      </c>
      <c r="Q48" s="163" t="str">
        <f>IF(N48=0,"",ROUND(IF(ISERROR(VLOOKUP(M48,'機器ｺｰﾄﾞ（非表示）'!$A$2:$H$80,5,FALSE)),"",VLOOKUP(M48,'機器ｺｰﾄﾞ（非表示）'!$A$2:$H$80,5,FALSE))*N48*VLOOKUP(M48,'機器ｺｰﾄﾞ（非表示）'!$A$2:$H$80,6,FALSE),3))</f>
        <v/>
      </c>
      <c r="R48" s="164">
        <f t="shared" si="3"/>
        <v>0</v>
      </c>
      <c r="S48" s="165" t="str">
        <f t="shared" si="1"/>
        <v/>
      </c>
      <c r="U48" s="140">
        <f t="shared" si="4"/>
        <v>0</v>
      </c>
      <c r="V48" s="140">
        <f t="shared" si="5"/>
        <v>0</v>
      </c>
      <c r="W48" s="140">
        <f t="shared" si="6"/>
        <v>0</v>
      </c>
      <c r="X48" s="140" t="str">
        <f t="shared" si="7"/>
        <v/>
      </c>
      <c r="Y48" s="140">
        <f t="shared" si="8"/>
        <v>0</v>
      </c>
      <c r="Z48" s="140">
        <f t="shared" si="9"/>
        <v>0</v>
      </c>
      <c r="AA48" s="140">
        <f t="shared" si="10"/>
        <v>0</v>
      </c>
      <c r="AB48" s="140">
        <f t="shared" si="11"/>
        <v>0</v>
      </c>
      <c r="AC48" s="140">
        <f t="shared" si="12"/>
        <v>0</v>
      </c>
      <c r="AD48" s="140">
        <f t="shared" si="13"/>
        <v>0</v>
      </c>
      <c r="AE48" s="140">
        <f t="shared" si="14"/>
        <v>0</v>
      </c>
      <c r="AF48" s="140">
        <f t="shared" si="15"/>
        <v>0</v>
      </c>
      <c r="AG48" s="140">
        <f t="shared" si="16"/>
        <v>0</v>
      </c>
      <c r="AH48" s="140">
        <f t="shared" si="17"/>
        <v>0</v>
      </c>
      <c r="AI48" s="140">
        <f t="shared" si="18"/>
        <v>0</v>
      </c>
      <c r="AJ48" s="140">
        <f t="shared" si="19"/>
        <v>0</v>
      </c>
      <c r="AK48" s="140">
        <f t="shared" si="20"/>
        <v>0</v>
      </c>
      <c r="AL48" s="140">
        <f t="shared" si="21"/>
        <v>0</v>
      </c>
      <c r="AM48" s="140">
        <f t="shared" si="22"/>
        <v>0</v>
      </c>
      <c r="AN48" s="140">
        <f t="shared" si="23"/>
        <v>0</v>
      </c>
      <c r="AO48" s="140">
        <f t="shared" si="24"/>
        <v>0</v>
      </c>
      <c r="AP48" s="140">
        <f t="shared" si="25"/>
        <v>0</v>
      </c>
      <c r="AQ48" s="140">
        <f t="shared" si="26"/>
        <v>0</v>
      </c>
      <c r="AS48" s="221" t="s">
        <v>235</v>
      </c>
      <c r="AT48" s="252" t="s">
        <v>236</v>
      </c>
      <c r="AU48" s="253"/>
      <c r="AV48" s="228" t="s">
        <v>237</v>
      </c>
      <c r="AW48" s="228" t="s">
        <v>238</v>
      </c>
      <c r="AX48" s="254" t="s">
        <v>239</v>
      </c>
    </row>
    <row r="49" spans="2:50">
      <c r="B49" s="205"/>
      <c r="C49" s="170" t="str">
        <f>'【補助シート】契約設備内訳表（負荷）'!D53</f>
        <v/>
      </c>
      <c r="D49" s="157">
        <f>'【補助シート】契約設備内訳表（負荷）'!V53</f>
        <v>0</v>
      </c>
      <c r="E49" s="171">
        <f>'【補助シート】契約設備内訳表（負荷）'!X53</f>
        <v>0</v>
      </c>
      <c r="F49" s="172" t="str">
        <f>IF(C49="","",IF(ISERROR(VLOOKUP(C49,'機器ｺｰﾄﾞ（非表示）'!$A$2:$H$80,3,FALSE)),"",VLOOKUP(C49,'機器ｺｰﾄﾞ（非表示）'!$A$2:$H$80,3,FALSE)))</f>
        <v/>
      </c>
      <c r="G49" s="173" t="str">
        <f>IF(ISBLANK(D49),"",IF(C49=103,(VLOOKUP(D49,$BC$3:$BD$14,2,1))/1000,IF(C49=106,(VLOOKUP(D49,$BF$3:$BG$12,2,1))/1000,IF(C49=104,(VLOOKUP(D49,$AZ$3:$BA$8,2,1))/1000,IF(ISERROR(VLOOKUP(C49,'機器ｺｰﾄﾞ（非表示）'!$A$2:$H$80,5,FALSE)),"",ROUND(VLOOKUP(C49,'機器ｺｰﾄﾞ（非表示）'!$A$2:$H$80,5,FALSE)*D49*VLOOKUP(C49,'機器ｺｰﾄﾞ（非表示）'!$A$2:$H$80,6,FALSE),3))))))</f>
        <v/>
      </c>
      <c r="H49" s="157">
        <f t="shared" si="2"/>
        <v>0</v>
      </c>
      <c r="I49" s="158" t="str">
        <f t="shared" si="0"/>
        <v/>
      </c>
      <c r="L49" s="205"/>
      <c r="M49" s="170" t="str">
        <f>'【補助シート】契約設備内訳表（負荷）'!AG53</f>
        <v/>
      </c>
      <c r="N49" s="174">
        <f>'【補助シート】契約設備内訳表（負荷）'!AY53</f>
        <v>0</v>
      </c>
      <c r="O49" s="171">
        <f>'【補助シート】契約設備内訳表（負荷）'!BA53</f>
        <v>0</v>
      </c>
      <c r="P49" s="175" t="str">
        <f>IF(M49="","",IF(ISERROR(VLOOKUP(M49,'機器ｺｰﾄﾞ（非表示）'!$A$2:$H$80,3,FALSE)),"",VLOOKUP(M49,'機器ｺｰﾄﾞ（非表示）'!$A$2:$H$80,3,FALSE)))</f>
        <v/>
      </c>
      <c r="Q49" s="163" t="str">
        <f>IF(N49=0,"",ROUND(IF(ISERROR(VLOOKUP(M49,'機器ｺｰﾄﾞ（非表示）'!$A$2:$H$80,5,FALSE)),"",VLOOKUP(M49,'機器ｺｰﾄﾞ（非表示）'!$A$2:$H$80,5,FALSE))*N49*VLOOKUP(M49,'機器ｺｰﾄﾞ（非表示）'!$A$2:$H$80,6,FALSE),3))</f>
        <v/>
      </c>
      <c r="R49" s="164">
        <f t="shared" si="3"/>
        <v>0</v>
      </c>
      <c r="S49" s="165" t="str">
        <f t="shared" si="1"/>
        <v/>
      </c>
      <c r="U49" s="140">
        <f t="shared" si="4"/>
        <v>0</v>
      </c>
      <c r="V49" s="140">
        <f t="shared" si="5"/>
        <v>0</v>
      </c>
      <c r="W49" s="140">
        <f t="shared" si="6"/>
        <v>0</v>
      </c>
      <c r="X49" s="140" t="str">
        <f t="shared" si="7"/>
        <v/>
      </c>
      <c r="Y49" s="140">
        <f t="shared" si="8"/>
        <v>0</v>
      </c>
      <c r="Z49" s="140">
        <f t="shared" si="9"/>
        <v>0</v>
      </c>
      <c r="AA49" s="140">
        <f t="shared" si="10"/>
        <v>0</v>
      </c>
      <c r="AB49" s="140">
        <f t="shared" si="11"/>
        <v>0</v>
      </c>
      <c r="AC49" s="140">
        <f t="shared" si="12"/>
        <v>0</v>
      </c>
      <c r="AD49" s="140">
        <f t="shared" si="13"/>
        <v>0</v>
      </c>
      <c r="AE49" s="140">
        <f t="shared" si="14"/>
        <v>0</v>
      </c>
      <c r="AF49" s="140">
        <f t="shared" si="15"/>
        <v>0</v>
      </c>
      <c r="AG49" s="140">
        <f t="shared" si="16"/>
        <v>0</v>
      </c>
      <c r="AH49" s="140">
        <f t="shared" si="17"/>
        <v>0</v>
      </c>
      <c r="AI49" s="140">
        <f t="shared" si="18"/>
        <v>0</v>
      </c>
      <c r="AJ49" s="140">
        <f t="shared" si="19"/>
        <v>0</v>
      </c>
      <c r="AK49" s="140">
        <f t="shared" si="20"/>
        <v>0</v>
      </c>
      <c r="AL49" s="140">
        <f t="shared" si="21"/>
        <v>0</v>
      </c>
      <c r="AM49" s="140">
        <f t="shared" si="22"/>
        <v>0</v>
      </c>
      <c r="AN49" s="140">
        <f t="shared" si="23"/>
        <v>0</v>
      </c>
      <c r="AO49" s="140">
        <f t="shared" si="24"/>
        <v>0</v>
      </c>
      <c r="AP49" s="140">
        <f t="shared" si="25"/>
        <v>0</v>
      </c>
      <c r="AQ49" s="140">
        <f t="shared" si="26"/>
        <v>0</v>
      </c>
      <c r="AS49" s="221"/>
      <c r="AT49" s="237" t="s">
        <v>241</v>
      </c>
      <c r="AU49" s="238"/>
      <c r="AV49" s="168">
        <f>LARGE($X$6:$AQ$255,1)</f>
        <v>0</v>
      </c>
      <c r="AW49" s="255">
        <v>1</v>
      </c>
      <c r="AX49" s="48">
        <f>ROUND(AV49*AW49,3)</f>
        <v>0</v>
      </c>
    </row>
    <row r="50" spans="2:50">
      <c r="B50" s="205"/>
      <c r="C50" s="170" t="str">
        <f>'【補助シート】契約設備内訳表（負荷）'!D54</f>
        <v/>
      </c>
      <c r="D50" s="157">
        <f>'【補助シート】契約設備内訳表（負荷）'!V54</f>
        <v>0</v>
      </c>
      <c r="E50" s="171">
        <f>'【補助シート】契約設備内訳表（負荷）'!X54</f>
        <v>0</v>
      </c>
      <c r="F50" s="172" t="str">
        <f>IF(C50="","",IF(ISERROR(VLOOKUP(C50,'機器ｺｰﾄﾞ（非表示）'!$A$2:$H$80,3,FALSE)),"",VLOOKUP(C50,'機器ｺｰﾄﾞ（非表示）'!$A$2:$H$80,3,FALSE)))</f>
        <v/>
      </c>
      <c r="G50" s="173" t="str">
        <f>IF(ISBLANK(D50),"",IF(C50=103,(VLOOKUP(D50,$BC$3:$BD$14,2,1))/1000,IF(C50=106,(VLOOKUP(D50,$BF$3:$BG$12,2,1))/1000,IF(C50=104,(VLOOKUP(D50,$AZ$3:$BA$8,2,1))/1000,IF(ISERROR(VLOOKUP(C50,'機器ｺｰﾄﾞ（非表示）'!$A$2:$H$80,5,FALSE)),"",ROUND(VLOOKUP(C50,'機器ｺｰﾄﾞ（非表示）'!$A$2:$H$80,5,FALSE)*D50*VLOOKUP(C50,'機器ｺｰﾄﾞ（非表示）'!$A$2:$H$80,6,FALSE),3))))))</f>
        <v/>
      </c>
      <c r="H50" s="157">
        <f t="shared" si="2"/>
        <v>0</v>
      </c>
      <c r="I50" s="158" t="str">
        <f t="shared" si="0"/>
        <v/>
      </c>
      <c r="L50" s="205"/>
      <c r="M50" s="170" t="str">
        <f>'【補助シート】契約設備内訳表（負荷）'!AG54</f>
        <v/>
      </c>
      <c r="N50" s="174">
        <f>'【補助シート】契約設備内訳表（負荷）'!AY54</f>
        <v>0</v>
      </c>
      <c r="O50" s="171">
        <f>'【補助シート】契約設備内訳表（負荷）'!BA54</f>
        <v>0</v>
      </c>
      <c r="P50" s="175" t="str">
        <f>IF(M50="","",IF(ISERROR(VLOOKUP(M50,'機器ｺｰﾄﾞ（非表示）'!$A$2:$H$80,3,FALSE)),"",VLOOKUP(M50,'機器ｺｰﾄﾞ（非表示）'!$A$2:$H$80,3,FALSE)))</f>
        <v/>
      </c>
      <c r="Q50" s="163" t="str">
        <f>IF(N50=0,"",ROUND(IF(ISERROR(VLOOKUP(M50,'機器ｺｰﾄﾞ（非表示）'!$A$2:$H$80,5,FALSE)),"",VLOOKUP(M50,'機器ｺｰﾄﾞ（非表示）'!$A$2:$H$80,5,FALSE))*N50*VLOOKUP(M50,'機器ｺｰﾄﾞ（非表示）'!$A$2:$H$80,6,FALSE),3))</f>
        <v/>
      </c>
      <c r="R50" s="164">
        <f t="shared" si="3"/>
        <v>0</v>
      </c>
      <c r="S50" s="165" t="str">
        <f t="shared" si="1"/>
        <v/>
      </c>
      <c r="U50" s="140">
        <f t="shared" si="4"/>
        <v>0</v>
      </c>
      <c r="V50" s="140">
        <f t="shared" si="5"/>
        <v>0</v>
      </c>
      <c r="W50" s="140">
        <f t="shared" si="6"/>
        <v>0</v>
      </c>
      <c r="X50" s="140" t="str">
        <f t="shared" si="7"/>
        <v/>
      </c>
      <c r="Y50" s="140">
        <f t="shared" si="8"/>
        <v>0</v>
      </c>
      <c r="Z50" s="140">
        <f t="shared" si="9"/>
        <v>0</v>
      </c>
      <c r="AA50" s="140">
        <f t="shared" si="10"/>
        <v>0</v>
      </c>
      <c r="AB50" s="140">
        <f t="shared" si="11"/>
        <v>0</v>
      </c>
      <c r="AC50" s="140">
        <f t="shared" si="12"/>
        <v>0</v>
      </c>
      <c r="AD50" s="140">
        <f t="shared" si="13"/>
        <v>0</v>
      </c>
      <c r="AE50" s="140">
        <f t="shared" si="14"/>
        <v>0</v>
      </c>
      <c r="AF50" s="140">
        <f t="shared" si="15"/>
        <v>0</v>
      </c>
      <c r="AG50" s="140">
        <f t="shared" si="16"/>
        <v>0</v>
      </c>
      <c r="AH50" s="140">
        <f t="shared" si="17"/>
        <v>0</v>
      </c>
      <c r="AI50" s="140">
        <f t="shared" si="18"/>
        <v>0</v>
      </c>
      <c r="AJ50" s="140">
        <f t="shared" si="19"/>
        <v>0</v>
      </c>
      <c r="AK50" s="140">
        <f t="shared" si="20"/>
        <v>0</v>
      </c>
      <c r="AL50" s="140">
        <f t="shared" si="21"/>
        <v>0</v>
      </c>
      <c r="AM50" s="140">
        <f t="shared" si="22"/>
        <v>0</v>
      </c>
      <c r="AN50" s="140">
        <f t="shared" si="23"/>
        <v>0</v>
      </c>
      <c r="AO50" s="140">
        <f t="shared" si="24"/>
        <v>0</v>
      </c>
      <c r="AP50" s="140">
        <f t="shared" si="25"/>
        <v>0</v>
      </c>
      <c r="AQ50" s="140">
        <f t="shared" si="26"/>
        <v>0</v>
      </c>
      <c r="AS50" s="221" t="s">
        <v>242</v>
      </c>
      <c r="AT50" s="256" t="s">
        <v>243</v>
      </c>
      <c r="AU50" s="257"/>
      <c r="AV50" s="168">
        <f>LARGE($X$6:$AQ$255,2)</f>
        <v>0</v>
      </c>
      <c r="AW50" s="255">
        <v>1</v>
      </c>
      <c r="AX50" s="48">
        <f>ROUND(AV50*AW50,3)</f>
        <v>0</v>
      </c>
    </row>
    <row r="51" spans="2:50">
      <c r="B51" s="205"/>
      <c r="C51" s="170" t="str">
        <f>'【補助シート】契約設備内訳表（負荷）'!D55</f>
        <v/>
      </c>
      <c r="D51" s="157">
        <f>'【補助シート】契約設備内訳表（負荷）'!V55</f>
        <v>0</v>
      </c>
      <c r="E51" s="171">
        <f>'【補助シート】契約設備内訳表（負荷）'!X55</f>
        <v>0</v>
      </c>
      <c r="F51" s="172" t="str">
        <f>IF(C51="","",IF(ISERROR(VLOOKUP(C51,'機器ｺｰﾄﾞ（非表示）'!$A$2:$H$80,3,FALSE)),"",VLOOKUP(C51,'機器ｺｰﾄﾞ（非表示）'!$A$2:$H$80,3,FALSE)))</f>
        <v/>
      </c>
      <c r="G51" s="173" t="str">
        <f>IF(ISBLANK(D51),"",IF(C51=103,(VLOOKUP(D51,$BC$3:$BD$14,2,1))/1000,IF(C51=106,(VLOOKUP(D51,$BF$3:$BG$12,2,1))/1000,IF(C51=104,(VLOOKUP(D51,$AZ$3:$BA$8,2,1))/1000,IF(ISERROR(VLOOKUP(C51,'機器ｺｰﾄﾞ（非表示）'!$A$2:$H$80,5,FALSE)),"",ROUND(VLOOKUP(C51,'機器ｺｰﾄﾞ（非表示）'!$A$2:$H$80,5,FALSE)*D51*VLOOKUP(C51,'機器ｺｰﾄﾞ（非表示）'!$A$2:$H$80,6,FALSE),3))))))</f>
        <v/>
      </c>
      <c r="H51" s="157">
        <f t="shared" si="2"/>
        <v>0</v>
      </c>
      <c r="I51" s="158" t="str">
        <f t="shared" si="0"/>
        <v/>
      </c>
      <c r="L51" s="205"/>
      <c r="M51" s="170" t="str">
        <f>'【補助シート】契約設備内訳表（負荷）'!AG55</f>
        <v/>
      </c>
      <c r="N51" s="174">
        <f>'【補助シート】契約設備内訳表（負荷）'!AY55</f>
        <v>0</v>
      </c>
      <c r="O51" s="171">
        <f>'【補助シート】契約設備内訳表（負荷）'!BA55</f>
        <v>0</v>
      </c>
      <c r="P51" s="175" t="str">
        <f>IF(M51="","",IF(ISERROR(VLOOKUP(M51,'機器ｺｰﾄﾞ（非表示）'!$A$2:$H$80,3,FALSE)),"",VLOOKUP(M51,'機器ｺｰﾄﾞ（非表示）'!$A$2:$H$80,3,FALSE)))</f>
        <v/>
      </c>
      <c r="Q51" s="163" t="str">
        <f>IF(N51=0,"",ROUND(IF(ISERROR(VLOOKUP(M51,'機器ｺｰﾄﾞ（非表示）'!$A$2:$H$80,5,FALSE)),"",VLOOKUP(M51,'機器ｺｰﾄﾞ（非表示）'!$A$2:$H$80,5,FALSE))*N51*VLOOKUP(M51,'機器ｺｰﾄﾞ（非表示）'!$A$2:$H$80,6,FALSE),3))</f>
        <v/>
      </c>
      <c r="R51" s="164">
        <f t="shared" si="3"/>
        <v>0</v>
      </c>
      <c r="S51" s="165" t="str">
        <f t="shared" si="1"/>
        <v/>
      </c>
      <c r="U51" s="140">
        <f t="shared" si="4"/>
        <v>0</v>
      </c>
      <c r="V51" s="140">
        <f t="shared" si="5"/>
        <v>0</v>
      </c>
      <c r="W51" s="140">
        <f t="shared" si="6"/>
        <v>0</v>
      </c>
      <c r="X51" s="140" t="str">
        <f t="shared" si="7"/>
        <v/>
      </c>
      <c r="Y51" s="140">
        <f t="shared" si="8"/>
        <v>0</v>
      </c>
      <c r="Z51" s="140">
        <f t="shared" si="9"/>
        <v>0</v>
      </c>
      <c r="AA51" s="140">
        <f t="shared" si="10"/>
        <v>0</v>
      </c>
      <c r="AB51" s="140">
        <f t="shared" si="11"/>
        <v>0</v>
      </c>
      <c r="AC51" s="140">
        <f t="shared" si="12"/>
        <v>0</v>
      </c>
      <c r="AD51" s="140">
        <f t="shared" si="13"/>
        <v>0</v>
      </c>
      <c r="AE51" s="140">
        <f t="shared" si="14"/>
        <v>0</v>
      </c>
      <c r="AF51" s="140">
        <f t="shared" si="15"/>
        <v>0</v>
      </c>
      <c r="AG51" s="140">
        <f t="shared" si="16"/>
        <v>0</v>
      </c>
      <c r="AH51" s="140">
        <f t="shared" si="17"/>
        <v>0</v>
      </c>
      <c r="AI51" s="140">
        <f t="shared" si="18"/>
        <v>0</v>
      </c>
      <c r="AJ51" s="140">
        <f t="shared" si="19"/>
        <v>0</v>
      </c>
      <c r="AK51" s="140">
        <f t="shared" si="20"/>
        <v>0</v>
      </c>
      <c r="AL51" s="140">
        <f t="shared" si="21"/>
        <v>0</v>
      </c>
      <c r="AM51" s="140">
        <f t="shared" si="22"/>
        <v>0</v>
      </c>
      <c r="AN51" s="140">
        <f t="shared" si="23"/>
        <v>0</v>
      </c>
      <c r="AO51" s="140">
        <f t="shared" si="24"/>
        <v>0</v>
      </c>
      <c r="AP51" s="140">
        <f t="shared" si="25"/>
        <v>0</v>
      </c>
      <c r="AQ51" s="140">
        <f t="shared" si="26"/>
        <v>0</v>
      </c>
      <c r="AS51" s="221"/>
      <c r="AT51" s="237" t="s">
        <v>246</v>
      </c>
      <c r="AU51" s="238"/>
      <c r="AV51" s="168">
        <f>LARGE($X$6:$AQ$255,3)</f>
        <v>0</v>
      </c>
      <c r="AW51" s="255">
        <v>0.95</v>
      </c>
      <c r="AX51" s="48">
        <f>ROUND(AV51*AW51,3)</f>
        <v>0</v>
      </c>
    </row>
    <row r="52" spans="2:50">
      <c r="B52" s="205"/>
      <c r="C52" s="170" t="str">
        <f>'【補助シート】契約設備内訳表（負荷）'!D56</f>
        <v/>
      </c>
      <c r="D52" s="157">
        <f>'【補助シート】契約設備内訳表（負荷）'!V56</f>
        <v>0</v>
      </c>
      <c r="E52" s="171">
        <f>'【補助シート】契約設備内訳表（負荷）'!X56</f>
        <v>0</v>
      </c>
      <c r="F52" s="172" t="str">
        <f>IF(C52="","",IF(ISERROR(VLOOKUP(C52,'機器ｺｰﾄﾞ（非表示）'!$A$2:$H$80,3,FALSE)),"",VLOOKUP(C52,'機器ｺｰﾄﾞ（非表示）'!$A$2:$H$80,3,FALSE)))</f>
        <v/>
      </c>
      <c r="G52" s="173" t="str">
        <f>IF(ISBLANK(D52),"",IF(C52=103,(VLOOKUP(D52,$BC$3:$BD$14,2,1))/1000,IF(C52=106,(VLOOKUP(D52,$BF$3:$BG$12,2,1))/1000,IF(C52=104,(VLOOKUP(D52,$AZ$3:$BA$8,2,1))/1000,IF(ISERROR(VLOOKUP(C52,'機器ｺｰﾄﾞ（非表示）'!$A$2:$H$80,5,FALSE)),"",ROUND(VLOOKUP(C52,'機器ｺｰﾄﾞ（非表示）'!$A$2:$H$80,5,FALSE)*D52*VLOOKUP(C52,'機器ｺｰﾄﾞ（非表示）'!$A$2:$H$80,6,FALSE),3))))))</f>
        <v/>
      </c>
      <c r="H52" s="157">
        <f t="shared" si="2"/>
        <v>0</v>
      </c>
      <c r="I52" s="158" t="str">
        <f t="shared" si="0"/>
        <v/>
      </c>
      <c r="L52" s="205"/>
      <c r="M52" s="170" t="str">
        <f>'【補助シート】契約設備内訳表（負荷）'!AG56</f>
        <v/>
      </c>
      <c r="N52" s="174">
        <f>'【補助シート】契約設備内訳表（負荷）'!AY56</f>
        <v>0</v>
      </c>
      <c r="O52" s="171">
        <f>'【補助シート】契約設備内訳表（負荷）'!BA56</f>
        <v>0</v>
      </c>
      <c r="P52" s="175" t="str">
        <f>IF(M52="","",IF(ISERROR(VLOOKUP(M52,'機器ｺｰﾄﾞ（非表示）'!$A$2:$H$80,3,FALSE)),"",VLOOKUP(M52,'機器ｺｰﾄﾞ（非表示）'!$A$2:$H$80,3,FALSE)))</f>
        <v/>
      </c>
      <c r="Q52" s="163" t="str">
        <f>IF(N52=0,"",ROUND(IF(ISERROR(VLOOKUP(M52,'機器ｺｰﾄﾞ（非表示）'!$A$2:$H$80,5,FALSE)),"",VLOOKUP(M52,'機器ｺｰﾄﾞ（非表示）'!$A$2:$H$80,5,FALSE))*N52*VLOOKUP(M52,'機器ｺｰﾄﾞ（非表示）'!$A$2:$H$80,6,FALSE),3))</f>
        <v/>
      </c>
      <c r="R52" s="164">
        <f t="shared" si="3"/>
        <v>0</v>
      </c>
      <c r="S52" s="165" t="str">
        <f t="shared" si="1"/>
        <v/>
      </c>
      <c r="U52" s="140">
        <f t="shared" si="4"/>
        <v>0</v>
      </c>
      <c r="V52" s="140">
        <f t="shared" si="5"/>
        <v>0</v>
      </c>
      <c r="W52" s="140">
        <f t="shared" si="6"/>
        <v>0</v>
      </c>
      <c r="X52" s="140" t="str">
        <f t="shared" si="7"/>
        <v/>
      </c>
      <c r="Y52" s="140">
        <f t="shared" si="8"/>
        <v>0</v>
      </c>
      <c r="Z52" s="140">
        <f t="shared" si="9"/>
        <v>0</v>
      </c>
      <c r="AA52" s="140">
        <f t="shared" si="10"/>
        <v>0</v>
      </c>
      <c r="AB52" s="140">
        <f t="shared" si="11"/>
        <v>0</v>
      </c>
      <c r="AC52" s="140">
        <f t="shared" si="12"/>
        <v>0</v>
      </c>
      <c r="AD52" s="140">
        <f t="shared" si="13"/>
        <v>0</v>
      </c>
      <c r="AE52" s="140">
        <f t="shared" si="14"/>
        <v>0</v>
      </c>
      <c r="AF52" s="140">
        <f t="shared" si="15"/>
        <v>0</v>
      </c>
      <c r="AG52" s="140">
        <f t="shared" si="16"/>
        <v>0</v>
      </c>
      <c r="AH52" s="140">
        <f t="shared" si="17"/>
        <v>0</v>
      </c>
      <c r="AI52" s="140">
        <f t="shared" si="18"/>
        <v>0</v>
      </c>
      <c r="AJ52" s="140">
        <f t="shared" si="19"/>
        <v>0</v>
      </c>
      <c r="AK52" s="140">
        <f t="shared" si="20"/>
        <v>0</v>
      </c>
      <c r="AL52" s="140">
        <f t="shared" si="21"/>
        <v>0</v>
      </c>
      <c r="AM52" s="140">
        <f t="shared" si="22"/>
        <v>0</v>
      </c>
      <c r="AN52" s="140">
        <f t="shared" si="23"/>
        <v>0</v>
      </c>
      <c r="AO52" s="140">
        <f t="shared" si="24"/>
        <v>0</v>
      </c>
      <c r="AP52" s="140">
        <f t="shared" si="25"/>
        <v>0</v>
      </c>
      <c r="AQ52" s="140">
        <f t="shared" si="26"/>
        <v>0</v>
      </c>
      <c r="AS52" s="221" t="s">
        <v>247</v>
      </c>
      <c r="AT52" s="256" t="s">
        <v>243</v>
      </c>
      <c r="AU52" s="257"/>
      <c r="AV52" s="168">
        <f>LARGE($X$6:$AQ$255,4)</f>
        <v>0</v>
      </c>
      <c r="AW52" s="255">
        <v>0.95</v>
      </c>
      <c r="AX52" s="48">
        <f>ROUND(AV52*AW52,3)</f>
        <v>0</v>
      </c>
    </row>
    <row r="53" spans="2:50">
      <c r="B53" s="205"/>
      <c r="C53" s="170" t="str">
        <f>'【補助シート】契約設備内訳表（負荷）'!D57</f>
        <v/>
      </c>
      <c r="D53" s="157">
        <f>'【補助シート】契約設備内訳表（負荷）'!V57</f>
        <v>0</v>
      </c>
      <c r="E53" s="171">
        <f>'【補助シート】契約設備内訳表（負荷）'!X57</f>
        <v>0</v>
      </c>
      <c r="F53" s="172" t="str">
        <f>IF(C53="","",IF(ISERROR(VLOOKUP(C53,'機器ｺｰﾄﾞ（非表示）'!$A$2:$H$80,3,FALSE)),"",VLOOKUP(C53,'機器ｺｰﾄﾞ（非表示）'!$A$2:$H$80,3,FALSE)))</f>
        <v/>
      </c>
      <c r="G53" s="173" t="str">
        <f>IF(ISBLANK(D53),"",IF(C53=103,(VLOOKUP(D53,$BC$3:$BD$14,2,1))/1000,IF(C53=106,(VLOOKUP(D53,$BF$3:$BG$12,2,1))/1000,IF(C53=104,(VLOOKUP(D53,$AZ$3:$BA$8,2,1))/1000,IF(ISERROR(VLOOKUP(C53,'機器ｺｰﾄﾞ（非表示）'!$A$2:$H$80,5,FALSE)),"",ROUND(VLOOKUP(C53,'機器ｺｰﾄﾞ（非表示）'!$A$2:$H$80,5,FALSE)*D53*VLOOKUP(C53,'機器ｺｰﾄﾞ（非表示）'!$A$2:$H$80,6,FALSE),3))))))</f>
        <v/>
      </c>
      <c r="H53" s="157">
        <f t="shared" si="2"/>
        <v>0</v>
      </c>
      <c r="I53" s="158" t="str">
        <f t="shared" si="0"/>
        <v/>
      </c>
      <c r="L53" s="205"/>
      <c r="M53" s="170" t="str">
        <f>'【補助シート】契約設備内訳表（負荷）'!AG57</f>
        <v/>
      </c>
      <c r="N53" s="174">
        <f>'【補助シート】契約設備内訳表（負荷）'!AY57</f>
        <v>0</v>
      </c>
      <c r="O53" s="171">
        <f>'【補助シート】契約設備内訳表（負荷）'!BA57</f>
        <v>0</v>
      </c>
      <c r="P53" s="175" t="str">
        <f>IF(M53="","",IF(ISERROR(VLOOKUP(M53,'機器ｺｰﾄﾞ（非表示）'!$A$2:$H$80,3,FALSE)),"",VLOOKUP(M53,'機器ｺｰﾄﾞ（非表示）'!$A$2:$H$80,3,FALSE)))</f>
        <v/>
      </c>
      <c r="Q53" s="163" t="str">
        <f>IF(N53=0,"",ROUND(IF(ISERROR(VLOOKUP(M53,'機器ｺｰﾄﾞ（非表示）'!$A$2:$H$80,5,FALSE)),"",VLOOKUP(M53,'機器ｺｰﾄﾞ（非表示）'!$A$2:$H$80,5,FALSE))*N53*VLOOKUP(M53,'機器ｺｰﾄﾞ（非表示）'!$A$2:$H$80,6,FALSE),3))</f>
        <v/>
      </c>
      <c r="R53" s="164">
        <f t="shared" si="3"/>
        <v>0</v>
      </c>
      <c r="S53" s="165" t="str">
        <f t="shared" si="1"/>
        <v/>
      </c>
      <c r="U53" s="140">
        <f t="shared" si="4"/>
        <v>0</v>
      </c>
      <c r="V53" s="140">
        <f t="shared" si="5"/>
        <v>0</v>
      </c>
      <c r="W53" s="140">
        <f t="shared" si="6"/>
        <v>0</v>
      </c>
      <c r="X53" s="140" t="str">
        <f t="shared" si="7"/>
        <v/>
      </c>
      <c r="Y53" s="140">
        <f t="shared" si="8"/>
        <v>0</v>
      </c>
      <c r="Z53" s="140">
        <f t="shared" si="9"/>
        <v>0</v>
      </c>
      <c r="AA53" s="140">
        <f t="shared" si="10"/>
        <v>0</v>
      </c>
      <c r="AB53" s="140">
        <f t="shared" si="11"/>
        <v>0</v>
      </c>
      <c r="AC53" s="140">
        <f t="shared" si="12"/>
        <v>0</v>
      </c>
      <c r="AD53" s="140">
        <f t="shared" si="13"/>
        <v>0</v>
      </c>
      <c r="AE53" s="140">
        <f t="shared" si="14"/>
        <v>0</v>
      </c>
      <c r="AF53" s="140">
        <f t="shared" si="15"/>
        <v>0</v>
      </c>
      <c r="AG53" s="140">
        <f t="shared" si="16"/>
        <v>0</v>
      </c>
      <c r="AH53" s="140">
        <f t="shared" si="17"/>
        <v>0</v>
      </c>
      <c r="AI53" s="140">
        <f t="shared" si="18"/>
        <v>0</v>
      </c>
      <c r="AJ53" s="140">
        <f t="shared" si="19"/>
        <v>0</v>
      </c>
      <c r="AK53" s="140">
        <f t="shared" si="20"/>
        <v>0</v>
      </c>
      <c r="AL53" s="140">
        <f t="shared" si="21"/>
        <v>0</v>
      </c>
      <c r="AM53" s="140">
        <f t="shared" si="22"/>
        <v>0</v>
      </c>
      <c r="AN53" s="140">
        <f t="shared" si="23"/>
        <v>0</v>
      </c>
      <c r="AO53" s="140">
        <f t="shared" si="24"/>
        <v>0</v>
      </c>
      <c r="AP53" s="140">
        <f t="shared" si="25"/>
        <v>0</v>
      </c>
      <c r="AQ53" s="140">
        <f t="shared" si="26"/>
        <v>0</v>
      </c>
      <c r="AS53" s="221"/>
      <c r="AT53" s="237" t="s">
        <v>249</v>
      </c>
      <c r="AU53" s="258"/>
      <c r="AV53" s="239"/>
      <c r="AW53" s="239"/>
      <c r="AX53" s="49"/>
    </row>
    <row r="54" spans="2:50">
      <c r="B54" s="205"/>
      <c r="C54" s="170" t="str">
        <f>'【補助シート】契約設備内訳表（負荷）'!D58</f>
        <v/>
      </c>
      <c r="D54" s="157">
        <f>'【補助シート】契約設備内訳表（負荷）'!V58</f>
        <v>0</v>
      </c>
      <c r="E54" s="171">
        <f>'【補助シート】契約設備内訳表（負荷）'!X58</f>
        <v>0</v>
      </c>
      <c r="F54" s="172" t="str">
        <f>IF(C54="","",IF(ISERROR(VLOOKUP(C54,'機器ｺｰﾄﾞ（非表示）'!$A$2:$H$80,3,FALSE)),"",VLOOKUP(C54,'機器ｺｰﾄﾞ（非表示）'!$A$2:$H$80,3,FALSE)))</f>
        <v/>
      </c>
      <c r="G54" s="173" t="str">
        <f>IF(ISBLANK(D54),"",IF(C54=103,(VLOOKUP(D54,$BC$3:$BD$14,2,1))/1000,IF(C54=106,(VLOOKUP(D54,$BF$3:$BG$12,2,1))/1000,IF(C54=104,(VLOOKUP(D54,$AZ$3:$BA$8,2,1))/1000,IF(ISERROR(VLOOKUP(C54,'機器ｺｰﾄﾞ（非表示）'!$A$2:$H$80,5,FALSE)),"",ROUND(VLOOKUP(C54,'機器ｺｰﾄﾞ（非表示）'!$A$2:$H$80,5,FALSE)*D54*VLOOKUP(C54,'機器ｺｰﾄﾞ（非表示）'!$A$2:$H$80,6,FALSE),3))))))</f>
        <v/>
      </c>
      <c r="H54" s="157">
        <f t="shared" si="2"/>
        <v>0</v>
      </c>
      <c r="I54" s="158" t="str">
        <f t="shared" si="0"/>
        <v/>
      </c>
      <c r="L54" s="205"/>
      <c r="M54" s="170" t="str">
        <f>'【補助シート】契約設備内訳表（負荷）'!AG58</f>
        <v/>
      </c>
      <c r="N54" s="174">
        <f>'【補助シート】契約設備内訳表（負荷）'!AY58</f>
        <v>0</v>
      </c>
      <c r="O54" s="171">
        <f>'【補助シート】契約設備内訳表（負荷）'!BA58</f>
        <v>0</v>
      </c>
      <c r="P54" s="175" t="str">
        <f>IF(M54="","",IF(ISERROR(VLOOKUP(M54,'機器ｺｰﾄﾞ（非表示）'!$A$2:$H$80,3,FALSE)),"",VLOOKUP(M54,'機器ｺｰﾄﾞ（非表示）'!$A$2:$H$80,3,FALSE)))</f>
        <v/>
      </c>
      <c r="Q54" s="163" t="str">
        <f>IF(N54=0,"",ROUND(IF(ISERROR(VLOOKUP(M54,'機器ｺｰﾄﾞ（非表示）'!$A$2:$H$80,5,FALSE)),"",VLOOKUP(M54,'機器ｺｰﾄﾞ（非表示）'!$A$2:$H$80,5,FALSE))*N54*VLOOKUP(M54,'機器ｺｰﾄﾞ（非表示）'!$A$2:$H$80,6,FALSE),3))</f>
        <v/>
      </c>
      <c r="R54" s="164">
        <f t="shared" si="3"/>
        <v>0</v>
      </c>
      <c r="S54" s="165" t="str">
        <f t="shared" si="1"/>
        <v/>
      </c>
      <c r="U54" s="140">
        <f t="shared" si="4"/>
        <v>0</v>
      </c>
      <c r="V54" s="140">
        <f t="shared" si="5"/>
        <v>0</v>
      </c>
      <c r="W54" s="140">
        <f t="shared" si="6"/>
        <v>0</v>
      </c>
      <c r="X54" s="140" t="str">
        <f t="shared" si="7"/>
        <v/>
      </c>
      <c r="Y54" s="140">
        <f t="shared" si="8"/>
        <v>0</v>
      </c>
      <c r="Z54" s="140">
        <f t="shared" si="9"/>
        <v>0</v>
      </c>
      <c r="AA54" s="140">
        <f t="shared" si="10"/>
        <v>0</v>
      </c>
      <c r="AB54" s="140">
        <f t="shared" si="11"/>
        <v>0</v>
      </c>
      <c r="AC54" s="140">
        <f t="shared" si="12"/>
        <v>0</v>
      </c>
      <c r="AD54" s="140">
        <f t="shared" si="13"/>
        <v>0</v>
      </c>
      <c r="AE54" s="140">
        <f t="shared" si="14"/>
        <v>0</v>
      </c>
      <c r="AF54" s="140">
        <f t="shared" si="15"/>
        <v>0</v>
      </c>
      <c r="AG54" s="140">
        <f t="shared" si="16"/>
        <v>0</v>
      </c>
      <c r="AH54" s="140">
        <f t="shared" si="17"/>
        <v>0</v>
      </c>
      <c r="AI54" s="140">
        <f t="shared" si="18"/>
        <v>0</v>
      </c>
      <c r="AJ54" s="140">
        <f t="shared" si="19"/>
        <v>0</v>
      </c>
      <c r="AK54" s="140">
        <f t="shared" si="20"/>
        <v>0</v>
      </c>
      <c r="AL54" s="140">
        <f t="shared" si="21"/>
        <v>0</v>
      </c>
      <c r="AM54" s="140">
        <f t="shared" si="22"/>
        <v>0</v>
      </c>
      <c r="AN54" s="140">
        <f t="shared" si="23"/>
        <v>0</v>
      </c>
      <c r="AO54" s="140">
        <f t="shared" si="24"/>
        <v>0</v>
      </c>
      <c r="AP54" s="140">
        <f t="shared" si="25"/>
        <v>0</v>
      </c>
      <c r="AQ54" s="140">
        <f t="shared" si="26"/>
        <v>0</v>
      </c>
      <c r="AS54" s="221" t="s">
        <v>250</v>
      </c>
      <c r="AT54" s="256" t="s">
        <v>251</v>
      </c>
      <c r="AU54" s="257"/>
      <c r="AV54" s="185">
        <f>IF(AV55=AV49+AV50+AV51+AV52,0,AV55-AV49-AV50-AV51-AV52)</f>
        <v>0</v>
      </c>
      <c r="AW54" s="259">
        <v>0.9</v>
      </c>
      <c r="AX54" s="50">
        <f>ROUND(AV54*AW54,3)</f>
        <v>0</v>
      </c>
    </row>
    <row r="55" spans="2:50">
      <c r="B55" s="205"/>
      <c r="C55" s="170" t="str">
        <f>'【補助シート】契約設備内訳表（負荷）'!D59</f>
        <v/>
      </c>
      <c r="D55" s="157">
        <f>'【補助シート】契約設備内訳表（負荷）'!V59</f>
        <v>0</v>
      </c>
      <c r="E55" s="171">
        <f>'【補助シート】契約設備内訳表（負荷）'!X59</f>
        <v>0</v>
      </c>
      <c r="F55" s="172" t="str">
        <f>IF(C55="","",IF(ISERROR(VLOOKUP(C55,'機器ｺｰﾄﾞ（非表示）'!$A$2:$H$80,3,FALSE)),"",VLOOKUP(C55,'機器ｺｰﾄﾞ（非表示）'!$A$2:$H$80,3,FALSE)))</f>
        <v/>
      </c>
      <c r="G55" s="173" t="str">
        <f>IF(ISBLANK(D55),"",IF(C55=103,(VLOOKUP(D55,$BC$3:$BD$14,2,1))/1000,IF(C55=106,(VLOOKUP(D55,$BF$3:$BG$12,2,1))/1000,IF(C55=104,(VLOOKUP(D55,$AZ$3:$BA$8,2,1))/1000,IF(ISERROR(VLOOKUP(C55,'機器ｺｰﾄﾞ（非表示）'!$A$2:$H$80,5,FALSE)),"",ROUND(VLOOKUP(C55,'機器ｺｰﾄﾞ（非表示）'!$A$2:$H$80,5,FALSE)*D55*VLOOKUP(C55,'機器ｺｰﾄﾞ（非表示）'!$A$2:$H$80,6,FALSE),3))))))</f>
        <v/>
      </c>
      <c r="H55" s="157">
        <f t="shared" si="2"/>
        <v>0</v>
      </c>
      <c r="I55" s="158" t="str">
        <f t="shared" si="0"/>
        <v/>
      </c>
      <c r="L55" s="205"/>
      <c r="M55" s="170" t="str">
        <f>'【補助シート】契約設備内訳表（負荷）'!AG59</f>
        <v/>
      </c>
      <c r="N55" s="174">
        <f>'【補助シート】契約設備内訳表（負荷）'!AY59</f>
        <v>0</v>
      </c>
      <c r="O55" s="171">
        <f>'【補助シート】契約設備内訳表（負荷）'!BA59</f>
        <v>0</v>
      </c>
      <c r="P55" s="175" t="str">
        <f>IF(M55="","",IF(ISERROR(VLOOKUP(M55,'機器ｺｰﾄﾞ（非表示）'!$A$2:$H$80,3,FALSE)),"",VLOOKUP(M55,'機器ｺｰﾄﾞ（非表示）'!$A$2:$H$80,3,FALSE)))</f>
        <v/>
      </c>
      <c r="Q55" s="163" t="str">
        <f>IF(N55=0,"",ROUND(IF(ISERROR(VLOOKUP(M55,'機器ｺｰﾄﾞ（非表示）'!$A$2:$H$80,5,FALSE)),"",VLOOKUP(M55,'機器ｺｰﾄﾞ（非表示）'!$A$2:$H$80,5,FALSE))*N55*VLOOKUP(M55,'機器ｺｰﾄﾞ（非表示）'!$A$2:$H$80,6,FALSE),3))</f>
        <v/>
      </c>
      <c r="R55" s="164">
        <f t="shared" si="3"/>
        <v>0</v>
      </c>
      <c r="S55" s="165" t="str">
        <f t="shared" si="1"/>
        <v/>
      </c>
      <c r="U55" s="140">
        <f t="shared" si="4"/>
        <v>0</v>
      </c>
      <c r="V55" s="140">
        <f t="shared" si="5"/>
        <v>0</v>
      </c>
      <c r="W55" s="140">
        <f t="shared" si="6"/>
        <v>0</v>
      </c>
      <c r="X55" s="140" t="str">
        <f t="shared" si="7"/>
        <v/>
      </c>
      <c r="Y55" s="140">
        <f t="shared" si="8"/>
        <v>0</v>
      </c>
      <c r="Z55" s="140">
        <f t="shared" si="9"/>
        <v>0</v>
      </c>
      <c r="AA55" s="140">
        <f t="shared" si="10"/>
        <v>0</v>
      </c>
      <c r="AB55" s="140">
        <f t="shared" si="11"/>
        <v>0</v>
      </c>
      <c r="AC55" s="140">
        <f t="shared" si="12"/>
        <v>0</v>
      </c>
      <c r="AD55" s="140">
        <f t="shared" si="13"/>
        <v>0</v>
      </c>
      <c r="AE55" s="140">
        <f t="shared" si="14"/>
        <v>0</v>
      </c>
      <c r="AF55" s="140">
        <f t="shared" si="15"/>
        <v>0</v>
      </c>
      <c r="AG55" s="140">
        <f t="shared" si="16"/>
        <v>0</v>
      </c>
      <c r="AH55" s="140">
        <f t="shared" si="17"/>
        <v>0</v>
      </c>
      <c r="AI55" s="140">
        <f t="shared" si="18"/>
        <v>0</v>
      </c>
      <c r="AJ55" s="140">
        <f t="shared" si="19"/>
        <v>0</v>
      </c>
      <c r="AK55" s="140">
        <f t="shared" si="20"/>
        <v>0</v>
      </c>
      <c r="AL55" s="140">
        <f t="shared" si="21"/>
        <v>0</v>
      </c>
      <c r="AM55" s="140">
        <f t="shared" si="22"/>
        <v>0</v>
      </c>
      <c r="AN55" s="140">
        <f t="shared" si="23"/>
        <v>0</v>
      </c>
      <c r="AO55" s="140">
        <f t="shared" si="24"/>
        <v>0</v>
      </c>
      <c r="AP55" s="140">
        <f t="shared" si="25"/>
        <v>0</v>
      </c>
      <c r="AQ55" s="140">
        <f t="shared" si="26"/>
        <v>0</v>
      </c>
      <c r="AS55" s="260"/>
      <c r="AT55" s="261" t="s">
        <v>253</v>
      </c>
      <c r="AU55" s="261"/>
      <c r="AV55" s="255">
        <f>S256</f>
        <v>0</v>
      </c>
      <c r="AW55" s="262"/>
      <c r="AX55" s="51">
        <f>SUM(AX49:AX54)</f>
        <v>0</v>
      </c>
    </row>
    <row r="56" spans="2:50">
      <c r="B56" s="205"/>
      <c r="C56" s="170" t="str">
        <f>'【補助シート】契約設備内訳表（負荷）'!D60</f>
        <v/>
      </c>
      <c r="D56" s="157">
        <f>'【補助シート】契約設備内訳表（負荷）'!V60</f>
        <v>0</v>
      </c>
      <c r="E56" s="171">
        <f>'【補助シート】契約設備内訳表（負荷）'!X60</f>
        <v>0</v>
      </c>
      <c r="F56" s="172" t="str">
        <f>IF(C56="","",IF(ISERROR(VLOOKUP(C56,'機器ｺｰﾄﾞ（非表示）'!$A$2:$H$80,3,FALSE)),"",VLOOKUP(C56,'機器ｺｰﾄﾞ（非表示）'!$A$2:$H$80,3,FALSE)))</f>
        <v/>
      </c>
      <c r="G56" s="173" t="str">
        <f>IF(ISBLANK(D56),"",IF(C56=103,(VLOOKUP(D56,$BC$3:$BD$14,2,1))/1000,IF(C56=106,(VLOOKUP(D56,$BF$3:$BG$12,2,1))/1000,IF(C56=104,(VLOOKUP(D56,$AZ$3:$BA$8,2,1))/1000,IF(ISERROR(VLOOKUP(C56,'機器ｺｰﾄﾞ（非表示）'!$A$2:$H$80,5,FALSE)),"",ROUND(VLOOKUP(C56,'機器ｺｰﾄﾞ（非表示）'!$A$2:$H$80,5,FALSE)*D56*VLOOKUP(C56,'機器ｺｰﾄﾞ（非表示）'!$A$2:$H$80,6,FALSE),3))))))</f>
        <v/>
      </c>
      <c r="H56" s="157">
        <f t="shared" si="2"/>
        <v>0</v>
      </c>
      <c r="I56" s="158" t="str">
        <f t="shared" si="0"/>
        <v/>
      </c>
      <c r="L56" s="205"/>
      <c r="M56" s="170" t="str">
        <f>'【補助シート】契約設備内訳表（負荷）'!AG60</f>
        <v/>
      </c>
      <c r="N56" s="174">
        <f>'【補助シート】契約設備内訳表（負荷）'!AY60</f>
        <v>0</v>
      </c>
      <c r="O56" s="171">
        <f>'【補助シート】契約設備内訳表（負荷）'!BA60</f>
        <v>0</v>
      </c>
      <c r="P56" s="175" t="str">
        <f>IF(M56="","",IF(ISERROR(VLOOKUP(M56,'機器ｺｰﾄﾞ（非表示）'!$A$2:$H$80,3,FALSE)),"",VLOOKUP(M56,'機器ｺｰﾄﾞ（非表示）'!$A$2:$H$80,3,FALSE)))</f>
        <v/>
      </c>
      <c r="Q56" s="163" t="str">
        <f>IF(N56=0,"",ROUND(IF(ISERROR(VLOOKUP(M56,'機器ｺｰﾄﾞ（非表示）'!$A$2:$H$80,5,FALSE)),"",VLOOKUP(M56,'機器ｺｰﾄﾞ（非表示）'!$A$2:$H$80,5,FALSE))*N56*VLOOKUP(M56,'機器ｺｰﾄﾞ（非表示）'!$A$2:$H$80,6,FALSE),3))</f>
        <v/>
      </c>
      <c r="R56" s="164">
        <f t="shared" si="3"/>
        <v>0</v>
      </c>
      <c r="S56" s="165" t="str">
        <f t="shared" si="1"/>
        <v/>
      </c>
      <c r="U56" s="140">
        <f t="shared" si="4"/>
        <v>0</v>
      </c>
      <c r="V56" s="140">
        <f t="shared" si="5"/>
        <v>0</v>
      </c>
      <c r="W56" s="140">
        <f t="shared" si="6"/>
        <v>0</v>
      </c>
      <c r="X56" s="140" t="str">
        <f t="shared" si="7"/>
        <v/>
      </c>
      <c r="Y56" s="140">
        <f t="shared" si="8"/>
        <v>0</v>
      </c>
      <c r="Z56" s="140">
        <f t="shared" si="9"/>
        <v>0</v>
      </c>
      <c r="AA56" s="140">
        <f t="shared" si="10"/>
        <v>0</v>
      </c>
      <c r="AB56" s="140">
        <f t="shared" si="11"/>
        <v>0</v>
      </c>
      <c r="AC56" s="140">
        <f t="shared" si="12"/>
        <v>0</v>
      </c>
      <c r="AD56" s="140">
        <f t="shared" si="13"/>
        <v>0</v>
      </c>
      <c r="AE56" s="140">
        <f t="shared" si="14"/>
        <v>0</v>
      </c>
      <c r="AF56" s="140">
        <f t="shared" si="15"/>
        <v>0</v>
      </c>
      <c r="AG56" s="140">
        <f t="shared" si="16"/>
        <v>0</v>
      </c>
      <c r="AH56" s="140">
        <f t="shared" si="17"/>
        <v>0</v>
      </c>
      <c r="AI56" s="140">
        <f t="shared" si="18"/>
        <v>0</v>
      </c>
      <c r="AJ56" s="140">
        <f t="shared" si="19"/>
        <v>0</v>
      </c>
      <c r="AK56" s="140">
        <f t="shared" si="20"/>
        <v>0</v>
      </c>
      <c r="AL56" s="140">
        <f t="shared" si="21"/>
        <v>0</v>
      </c>
      <c r="AM56" s="140">
        <f t="shared" si="22"/>
        <v>0</v>
      </c>
      <c r="AN56" s="140">
        <f t="shared" si="23"/>
        <v>0</v>
      </c>
      <c r="AO56" s="140">
        <f t="shared" si="24"/>
        <v>0</v>
      </c>
      <c r="AP56" s="140">
        <f t="shared" si="25"/>
        <v>0</v>
      </c>
      <c r="AQ56" s="140">
        <f t="shared" si="26"/>
        <v>0</v>
      </c>
      <c r="AS56" s="263"/>
      <c r="AT56" s="264"/>
      <c r="AU56" s="265"/>
      <c r="AV56" s="266"/>
      <c r="AW56" s="266" t="s">
        <v>229</v>
      </c>
      <c r="AX56" s="52"/>
    </row>
    <row r="57" spans="2:50">
      <c r="B57" s="205"/>
      <c r="C57" s="170" t="str">
        <f>'【補助シート】契約設備内訳表（負荷）'!D61</f>
        <v/>
      </c>
      <c r="D57" s="157">
        <f>'【補助シート】契約設備内訳表（負荷）'!V61</f>
        <v>0</v>
      </c>
      <c r="E57" s="171">
        <f>'【補助シート】契約設備内訳表（負荷）'!X61</f>
        <v>0</v>
      </c>
      <c r="F57" s="172" t="str">
        <f>IF(C57="","",IF(ISERROR(VLOOKUP(C57,'機器ｺｰﾄﾞ（非表示）'!$A$2:$H$80,3,FALSE)),"",VLOOKUP(C57,'機器ｺｰﾄﾞ（非表示）'!$A$2:$H$80,3,FALSE)))</f>
        <v/>
      </c>
      <c r="G57" s="173" t="str">
        <f>IF(ISBLANK(D57),"",IF(C57=103,(VLOOKUP(D57,$BC$3:$BD$14,2,1))/1000,IF(C57=106,(VLOOKUP(D57,$BF$3:$BG$12,2,1))/1000,IF(C57=104,(VLOOKUP(D57,$AZ$3:$BA$8,2,1))/1000,IF(ISERROR(VLOOKUP(C57,'機器ｺｰﾄﾞ（非表示）'!$A$2:$H$80,5,FALSE)),"",ROUND(VLOOKUP(C57,'機器ｺｰﾄﾞ（非表示）'!$A$2:$H$80,5,FALSE)*D57*VLOOKUP(C57,'機器ｺｰﾄﾞ（非表示）'!$A$2:$H$80,6,FALSE),3))))))</f>
        <v/>
      </c>
      <c r="H57" s="157">
        <f t="shared" si="2"/>
        <v>0</v>
      </c>
      <c r="I57" s="158" t="str">
        <f t="shared" si="0"/>
        <v/>
      </c>
      <c r="L57" s="205"/>
      <c r="M57" s="170" t="str">
        <f>'【補助シート】契約設備内訳表（負荷）'!AG61</f>
        <v/>
      </c>
      <c r="N57" s="174">
        <f>'【補助シート】契約設備内訳表（負荷）'!AY61</f>
        <v>0</v>
      </c>
      <c r="O57" s="171">
        <f>'【補助シート】契約設備内訳表（負荷）'!BA61</f>
        <v>0</v>
      </c>
      <c r="P57" s="175" t="str">
        <f>IF(M57="","",IF(ISERROR(VLOOKUP(M57,'機器ｺｰﾄﾞ（非表示）'!$A$2:$H$80,3,FALSE)),"",VLOOKUP(M57,'機器ｺｰﾄﾞ（非表示）'!$A$2:$H$80,3,FALSE)))</f>
        <v/>
      </c>
      <c r="Q57" s="163" t="str">
        <f>IF(N57=0,"",ROUND(IF(ISERROR(VLOOKUP(M57,'機器ｺｰﾄﾞ（非表示）'!$A$2:$H$80,5,FALSE)),"",VLOOKUP(M57,'機器ｺｰﾄﾞ（非表示）'!$A$2:$H$80,5,FALSE))*N57*VLOOKUP(M57,'機器ｺｰﾄﾞ（非表示）'!$A$2:$H$80,6,FALSE),3))</f>
        <v/>
      </c>
      <c r="R57" s="164">
        <f t="shared" si="3"/>
        <v>0</v>
      </c>
      <c r="S57" s="165" t="str">
        <f t="shared" si="1"/>
        <v/>
      </c>
      <c r="U57" s="140">
        <f t="shared" si="4"/>
        <v>0</v>
      </c>
      <c r="V57" s="140">
        <f t="shared" si="5"/>
        <v>0</v>
      </c>
      <c r="W57" s="140">
        <f t="shared" si="6"/>
        <v>0</v>
      </c>
      <c r="X57" s="140" t="str">
        <f t="shared" si="7"/>
        <v/>
      </c>
      <c r="Y57" s="140">
        <f t="shared" si="8"/>
        <v>0</v>
      </c>
      <c r="Z57" s="140">
        <f t="shared" si="9"/>
        <v>0</v>
      </c>
      <c r="AA57" s="140">
        <f t="shared" si="10"/>
        <v>0</v>
      </c>
      <c r="AB57" s="140">
        <f t="shared" si="11"/>
        <v>0</v>
      </c>
      <c r="AC57" s="140">
        <f t="shared" si="12"/>
        <v>0</v>
      </c>
      <c r="AD57" s="140">
        <f t="shared" si="13"/>
        <v>0</v>
      </c>
      <c r="AE57" s="140">
        <f t="shared" si="14"/>
        <v>0</v>
      </c>
      <c r="AF57" s="140">
        <f t="shared" si="15"/>
        <v>0</v>
      </c>
      <c r="AG57" s="140">
        <f t="shared" si="16"/>
        <v>0</v>
      </c>
      <c r="AH57" s="140">
        <f t="shared" si="17"/>
        <v>0</v>
      </c>
      <c r="AI57" s="140">
        <f t="shared" si="18"/>
        <v>0</v>
      </c>
      <c r="AJ57" s="140">
        <f t="shared" si="19"/>
        <v>0</v>
      </c>
      <c r="AK57" s="140">
        <f t="shared" si="20"/>
        <v>0</v>
      </c>
      <c r="AL57" s="140">
        <f t="shared" si="21"/>
        <v>0</v>
      </c>
      <c r="AM57" s="140">
        <f t="shared" si="22"/>
        <v>0</v>
      </c>
      <c r="AN57" s="140">
        <f t="shared" si="23"/>
        <v>0</v>
      </c>
      <c r="AO57" s="140">
        <f t="shared" si="24"/>
        <v>0</v>
      </c>
      <c r="AP57" s="140">
        <f t="shared" si="25"/>
        <v>0</v>
      </c>
      <c r="AQ57" s="140">
        <f t="shared" si="26"/>
        <v>0</v>
      </c>
      <c r="AS57" s="267" t="s">
        <v>270</v>
      </c>
      <c r="AT57" s="268"/>
      <c r="AU57" s="227"/>
      <c r="AV57" s="269"/>
      <c r="AW57" s="269" t="s">
        <v>238</v>
      </c>
      <c r="AX57" s="53" t="s">
        <v>239</v>
      </c>
    </row>
    <row r="58" spans="2:50">
      <c r="B58" s="205"/>
      <c r="C58" s="170" t="str">
        <f>'【補助シート】契約設備内訳表（負荷）'!D62</f>
        <v/>
      </c>
      <c r="D58" s="157">
        <f>'【補助シート】契約設備内訳表（負荷）'!V62</f>
        <v>0</v>
      </c>
      <c r="E58" s="171">
        <f>'【補助シート】契約設備内訳表（負荷）'!X62</f>
        <v>0</v>
      </c>
      <c r="F58" s="172" t="str">
        <f>IF(C58="","",IF(ISERROR(VLOOKUP(C58,'機器ｺｰﾄﾞ（非表示）'!$A$2:$H$80,3,FALSE)),"",VLOOKUP(C58,'機器ｺｰﾄﾞ（非表示）'!$A$2:$H$80,3,FALSE)))</f>
        <v/>
      </c>
      <c r="G58" s="173" t="str">
        <f>IF(ISBLANK(D58),"",IF(C58=103,(VLOOKUP(D58,$BC$3:$BD$14,2,1))/1000,IF(C58=106,(VLOOKUP(D58,$BF$3:$BG$12,2,1))/1000,IF(C58=104,(VLOOKUP(D58,$AZ$3:$BA$8,2,1))/1000,IF(ISERROR(VLOOKUP(C58,'機器ｺｰﾄﾞ（非表示）'!$A$2:$H$80,5,FALSE)),"",ROUND(VLOOKUP(C58,'機器ｺｰﾄﾞ（非表示）'!$A$2:$H$80,5,FALSE)*D58*VLOOKUP(C58,'機器ｺｰﾄﾞ（非表示）'!$A$2:$H$80,6,FALSE),3))))))</f>
        <v/>
      </c>
      <c r="H58" s="157">
        <f t="shared" si="2"/>
        <v>0</v>
      </c>
      <c r="I58" s="158" t="str">
        <f t="shared" si="0"/>
        <v/>
      </c>
      <c r="L58" s="205"/>
      <c r="M58" s="170" t="str">
        <f>'【補助シート】契約設備内訳表（負荷）'!AG62</f>
        <v/>
      </c>
      <c r="N58" s="174">
        <f>'【補助シート】契約設備内訳表（負荷）'!AY62</f>
        <v>0</v>
      </c>
      <c r="O58" s="171">
        <f>'【補助シート】契約設備内訳表（負荷）'!BA62</f>
        <v>0</v>
      </c>
      <c r="P58" s="175" t="str">
        <f>IF(M58="","",IF(ISERROR(VLOOKUP(M58,'機器ｺｰﾄﾞ（非表示）'!$A$2:$H$80,3,FALSE)),"",VLOOKUP(M58,'機器ｺｰﾄﾞ（非表示）'!$A$2:$H$80,3,FALSE)))</f>
        <v/>
      </c>
      <c r="Q58" s="163" t="str">
        <f>IF(N58=0,"",ROUND(IF(ISERROR(VLOOKUP(M58,'機器ｺｰﾄﾞ（非表示）'!$A$2:$H$80,5,FALSE)),"",VLOOKUP(M58,'機器ｺｰﾄﾞ（非表示）'!$A$2:$H$80,5,FALSE))*N58*VLOOKUP(M58,'機器ｺｰﾄﾞ（非表示）'!$A$2:$H$80,6,FALSE),3))</f>
        <v/>
      </c>
      <c r="R58" s="164">
        <f t="shared" si="3"/>
        <v>0</v>
      </c>
      <c r="S58" s="165" t="str">
        <f t="shared" si="1"/>
        <v/>
      </c>
      <c r="U58" s="140">
        <f t="shared" si="4"/>
        <v>0</v>
      </c>
      <c r="V58" s="140">
        <f t="shared" si="5"/>
        <v>0</v>
      </c>
      <c r="W58" s="140">
        <f t="shared" si="6"/>
        <v>0</v>
      </c>
      <c r="X58" s="140" t="str">
        <f t="shared" si="7"/>
        <v/>
      </c>
      <c r="Y58" s="140">
        <f t="shared" si="8"/>
        <v>0</v>
      </c>
      <c r="Z58" s="140">
        <f t="shared" si="9"/>
        <v>0</v>
      </c>
      <c r="AA58" s="140">
        <f t="shared" si="10"/>
        <v>0</v>
      </c>
      <c r="AB58" s="140">
        <f t="shared" si="11"/>
        <v>0</v>
      </c>
      <c r="AC58" s="140">
        <f t="shared" si="12"/>
        <v>0</v>
      </c>
      <c r="AD58" s="140">
        <f t="shared" si="13"/>
        <v>0</v>
      </c>
      <c r="AE58" s="140">
        <f t="shared" si="14"/>
        <v>0</v>
      </c>
      <c r="AF58" s="140">
        <f t="shared" si="15"/>
        <v>0</v>
      </c>
      <c r="AG58" s="140">
        <f t="shared" si="16"/>
        <v>0</v>
      </c>
      <c r="AH58" s="140">
        <f t="shared" si="17"/>
        <v>0</v>
      </c>
      <c r="AI58" s="140">
        <f t="shared" si="18"/>
        <v>0</v>
      </c>
      <c r="AJ58" s="140">
        <f t="shared" si="19"/>
        <v>0</v>
      </c>
      <c r="AK58" s="140">
        <f t="shared" si="20"/>
        <v>0</v>
      </c>
      <c r="AL58" s="140">
        <f t="shared" si="21"/>
        <v>0</v>
      </c>
      <c r="AM58" s="140">
        <f t="shared" si="22"/>
        <v>0</v>
      </c>
      <c r="AN58" s="140">
        <f t="shared" si="23"/>
        <v>0</v>
      </c>
      <c r="AO58" s="140">
        <f t="shared" si="24"/>
        <v>0</v>
      </c>
      <c r="AP58" s="140">
        <f t="shared" si="25"/>
        <v>0</v>
      </c>
      <c r="AQ58" s="140">
        <f t="shared" si="26"/>
        <v>0</v>
      </c>
      <c r="AS58" s="267"/>
      <c r="AT58" s="270" t="s">
        <v>257</v>
      </c>
      <c r="AU58" s="271"/>
      <c r="AV58" s="168">
        <f>IF(AX55&gt;6,6,AX55)</f>
        <v>0</v>
      </c>
      <c r="AW58" s="255">
        <v>1</v>
      </c>
      <c r="AX58" s="48">
        <f>ROUND(AV58*AW58,3)</f>
        <v>0</v>
      </c>
    </row>
    <row r="59" spans="2:50">
      <c r="B59" s="205"/>
      <c r="C59" s="170" t="str">
        <f>'【補助シート】契約設備内訳表（負荷）'!D63</f>
        <v/>
      </c>
      <c r="D59" s="157">
        <f>'【補助シート】契約設備内訳表（負荷）'!V63</f>
        <v>0</v>
      </c>
      <c r="E59" s="171">
        <f>'【補助シート】契約設備内訳表（負荷）'!X63</f>
        <v>0</v>
      </c>
      <c r="F59" s="172" t="str">
        <f>IF(C59="","",IF(ISERROR(VLOOKUP(C59,'機器ｺｰﾄﾞ（非表示）'!$A$2:$H$80,3,FALSE)),"",VLOOKUP(C59,'機器ｺｰﾄﾞ（非表示）'!$A$2:$H$80,3,FALSE)))</f>
        <v/>
      </c>
      <c r="G59" s="173" t="str">
        <f>IF(ISBLANK(D59),"",IF(C59=103,(VLOOKUP(D59,$BC$3:$BD$14,2,1))/1000,IF(C59=106,(VLOOKUP(D59,$BF$3:$BG$12,2,1))/1000,IF(C59=104,(VLOOKUP(D59,$AZ$3:$BA$8,2,1))/1000,IF(ISERROR(VLOOKUP(C59,'機器ｺｰﾄﾞ（非表示）'!$A$2:$H$80,5,FALSE)),"",ROUND(VLOOKUP(C59,'機器ｺｰﾄﾞ（非表示）'!$A$2:$H$80,5,FALSE)*D59*VLOOKUP(C59,'機器ｺｰﾄﾞ（非表示）'!$A$2:$H$80,6,FALSE),3))))))</f>
        <v/>
      </c>
      <c r="H59" s="157">
        <f t="shared" si="2"/>
        <v>0</v>
      </c>
      <c r="I59" s="158" t="str">
        <f t="shared" si="0"/>
        <v/>
      </c>
      <c r="L59" s="205"/>
      <c r="M59" s="170" t="str">
        <f>'【補助シート】契約設備内訳表（負荷）'!AG63</f>
        <v/>
      </c>
      <c r="N59" s="174">
        <f>'【補助シート】契約設備内訳表（負荷）'!AY63</f>
        <v>0</v>
      </c>
      <c r="O59" s="171">
        <f>'【補助シート】契約設備内訳表（負荷）'!BA63</f>
        <v>0</v>
      </c>
      <c r="P59" s="175" t="str">
        <f>IF(M59="","",IF(ISERROR(VLOOKUP(M59,'機器ｺｰﾄﾞ（非表示）'!$A$2:$H$80,3,FALSE)),"",VLOOKUP(M59,'機器ｺｰﾄﾞ（非表示）'!$A$2:$H$80,3,FALSE)))</f>
        <v/>
      </c>
      <c r="Q59" s="163" t="str">
        <f>IF(N59=0,"",ROUND(IF(ISERROR(VLOOKUP(M59,'機器ｺｰﾄﾞ（非表示）'!$A$2:$H$80,5,FALSE)),"",VLOOKUP(M59,'機器ｺｰﾄﾞ（非表示）'!$A$2:$H$80,5,FALSE))*N59*VLOOKUP(M59,'機器ｺｰﾄﾞ（非表示）'!$A$2:$H$80,6,FALSE),3))</f>
        <v/>
      </c>
      <c r="R59" s="164">
        <f t="shared" si="3"/>
        <v>0</v>
      </c>
      <c r="S59" s="165" t="str">
        <f t="shared" si="1"/>
        <v/>
      </c>
      <c r="U59" s="140">
        <f t="shared" si="4"/>
        <v>0</v>
      </c>
      <c r="V59" s="140">
        <f t="shared" si="5"/>
        <v>0</v>
      </c>
      <c r="W59" s="140">
        <f t="shared" si="6"/>
        <v>0</v>
      </c>
      <c r="X59" s="140" t="str">
        <f t="shared" si="7"/>
        <v/>
      </c>
      <c r="Y59" s="140">
        <f t="shared" si="8"/>
        <v>0</v>
      </c>
      <c r="Z59" s="140">
        <f t="shared" si="9"/>
        <v>0</v>
      </c>
      <c r="AA59" s="140">
        <f t="shared" si="10"/>
        <v>0</v>
      </c>
      <c r="AB59" s="140">
        <f t="shared" si="11"/>
        <v>0</v>
      </c>
      <c r="AC59" s="140">
        <f t="shared" si="12"/>
        <v>0</v>
      </c>
      <c r="AD59" s="140">
        <f t="shared" si="13"/>
        <v>0</v>
      </c>
      <c r="AE59" s="140">
        <f t="shared" si="14"/>
        <v>0</v>
      </c>
      <c r="AF59" s="140">
        <f t="shared" si="15"/>
        <v>0</v>
      </c>
      <c r="AG59" s="140">
        <f t="shared" si="16"/>
        <v>0</v>
      </c>
      <c r="AH59" s="140">
        <f t="shared" si="17"/>
        <v>0</v>
      </c>
      <c r="AI59" s="140">
        <f t="shared" si="18"/>
        <v>0</v>
      </c>
      <c r="AJ59" s="140">
        <f t="shared" si="19"/>
        <v>0</v>
      </c>
      <c r="AK59" s="140">
        <f t="shared" si="20"/>
        <v>0</v>
      </c>
      <c r="AL59" s="140">
        <f t="shared" si="21"/>
        <v>0</v>
      </c>
      <c r="AM59" s="140">
        <f t="shared" si="22"/>
        <v>0</v>
      </c>
      <c r="AN59" s="140">
        <f t="shared" si="23"/>
        <v>0</v>
      </c>
      <c r="AO59" s="140">
        <f t="shared" si="24"/>
        <v>0</v>
      </c>
      <c r="AP59" s="140">
        <f t="shared" si="25"/>
        <v>0</v>
      </c>
      <c r="AQ59" s="140">
        <f t="shared" si="26"/>
        <v>0</v>
      </c>
      <c r="AS59" s="267" t="s">
        <v>271</v>
      </c>
      <c r="AT59" s="270" t="s">
        <v>258</v>
      </c>
      <c r="AU59" s="271"/>
      <c r="AV59" s="168">
        <f>IF(AX55&gt;20,14,AX55-AV58)</f>
        <v>0</v>
      </c>
      <c r="AW59" s="255">
        <v>0.9</v>
      </c>
      <c r="AX59" s="48">
        <f>ROUND(AV59*AW59,3)</f>
        <v>0</v>
      </c>
    </row>
    <row r="60" spans="2:50">
      <c r="B60" s="205"/>
      <c r="C60" s="170" t="str">
        <f>'【補助シート】契約設備内訳表（負荷）'!D64</f>
        <v/>
      </c>
      <c r="D60" s="157">
        <f>'【補助シート】契約設備内訳表（負荷）'!V64</f>
        <v>0</v>
      </c>
      <c r="E60" s="171">
        <f>'【補助シート】契約設備内訳表（負荷）'!X64</f>
        <v>0</v>
      </c>
      <c r="F60" s="172" t="str">
        <f>IF(C60="","",IF(ISERROR(VLOOKUP(C60,'機器ｺｰﾄﾞ（非表示）'!$A$2:$H$80,3,FALSE)),"",VLOOKUP(C60,'機器ｺｰﾄﾞ（非表示）'!$A$2:$H$80,3,FALSE)))</f>
        <v/>
      </c>
      <c r="G60" s="173" t="str">
        <f>IF(ISBLANK(D60),"",IF(C60=103,(VLOOKUP(D60,$BC$3:$BD$14,2,1))/1000,IF(C60=106,(VLOOKUP(D60,$BF$3:$BG$12,2,1))/1000,IF(C60=104,(VLOOKUP(D60,$AZ$3:$BA$8,2,1))/1000,IF(ISERROR(VLOOKUP(C60,'機器ｺｰﾄﾞ（非表示）'!$A$2:$H$80,5,FALSE)),"",ROUND(VLOOKUP(C60,'機器ｺｰﾄﾞ（非表示）'!$A$2:$H$80,5,FALSE)*D60*VLOOKUP(C60,'機器ｺｰﾄﾞ（非表示）'!$A$2:$H$80,6,FALSE),3))))))</f>
        <v/>
      </c>
      <c r="H60" s="157">
        <f t="shared" si="2"/>
        <v>0</v>
      </c>
      <c r="I60" s="158" t="str">
        <f t="shared" si="0"/>
        <v/>
      </c>
      <c r="L60" s="205"/>
      <c r="M60" s="170" t="str">
        <f>'【補助シート】契約設備内訳表（負荷）'!AG64</f>
        <v/>
      </c>
      <c r="N60" s="174">
        <f>'【補助シート】契約設備内訳表（負荷）'!AY64</f>
        <v>0</v>
      </c>
      <c r="O60" s="171">
        <f>'【補助シート】契約設備内訳表（負荷）'!BA64</f>
        <v>0</v>
      </c>
      <c r="P60" s="175" t="str">
        <f>IF(M60="","",IF(ISERROR(VLOOKUP(M60,'機器ｺｰﾄﾞ（非表示）'!$A$2:$H$80,3,FALSE)),"",VLOOKUP(M60,'機器ｺｰﾄﾞ（非表示）'!$A$2:$H$80,3,FALSE)))</f>
        <v/>
      </c>
      <c r="Q60" s="163" t="str">
        <f>IF(N60=0,"",ROUND(IF(ISERROR(VLOOKUP(M60,'機器ｺｰﾄﾞ（非表示）'!$A$2:$H$80,5,FALSE)),"",VLOOKUP(M60,'機器ｺｰﾄﾞ（非表示）'!$A$2:$H$80,5,FALSE))*N60*VLOOKUP(M60,'機器ｺｰﾄﾞ（非表示）'!$A$2:$H$80,6,FALSE),3))</f>
        <v/>
      </c>
      <c r="R60" s="164">
        <f t="shared" si="3"/>
        <v>0</v>
      </c>
      <c r="S60" s="165" t="str">
        <f t="shared" si="1"/>
        <v/>
      </c>
      <c r="U60" s="140">
        <f t="shared" si="4"/>
        <v>0</v>
      </c>
      <c r="V60" s="140">
        <f t="shared" si="5"/>
        <v>0</v>
      </c>
      <c r="W60" s="140">
        <f t="shared" si="6"/>
        <v>0</v>
      </c>
      <c r="X60" s="140" t="str">
        <f t="shared" si="7"/>
        <v/>
      </c>
      <c r="Y60" s="140">
        <f t="shared" si="8"/>
        <v>0</v>
      </c>
      <c r="Z60" s="140">
        <f t="shared" si="9"/>
        <v>0</v>
      </c>
      <c r="AA60" s="140">
        <f t="shared" si="10"/>
        <v>0</v>
      </c>
      <c r="AB60" s="140">
        <f t="shared" si="11"/>
        <v>0</v>
      </c>
      <c r="AC60" s="140">
        <f t="shared" si="12"/>
        <v>0</v>
      </c>
      <c r="AD60" s="140">
        <f t="shared" si="13"/>
        <v>0</v>
      </c>
      <c r="AE60" s="140">
        <f t="shared" si="14"/>
        <v>0</v>
      </c>
      <c r="AF60" s="140">
        <f t="shared" si="15"/>
        <v>0</v>
      </c>
      <c r="AG60" s="140">
        <f t="shared" si="16"/>
        <v>0</v>
      </c>
      <c r="AH60" s="140">
        <f t="shared" si="17"/>
        <v>0</v>
      </c>
      <c r="AI60" s="140">
        <f t="shared" si="18"/>
        <v>0</v>
      </c>
      <c r="AJ60" s="140">
        <f t="shared" si="19"/>
        <v>0</v>
      </c>
      <c r="AK60" s="140">
        <f t="shared" si="20"/>
        <v>0</v>
      </c>
      <c r="AL60" s="140">
        <f t="shared" si="21"/>
        <v>0</v>
      </c>
      <c r="AM60" s="140">
        <f t="shared" si="22"/>
        <v>0</v>
      </c>
      <c r="AN60" s="140">
        <f t="shared" si="23"/>
        <v>0</v>
      </c>
      <c r="AO60" s="140">
        <f t="shared" si="24"/>
        <v>0</v>
      </c>
      <c r="AP60" s="140">
        <f t="shared" si="25"/>
        <v>0</v>
      </c>
      <c r="AQ60" s="140">
        <f t="shared" si="26"/>
        <v>0</v>
      </c>
      <c r="AS60" s="267"/>
      <c r="AT60" s="270" t="s">
        <v>260</v>
      </c>
      <c r="AU60" s="272"/>
      <c r="AV60" s="168">
        <f>IF(AX55&gt;50,30,AX55-AV59-AV58)</f>
        <v>0</v>
      </c>
      <c r="AW60" s="255">
        <v>0.8</v>
      </c>
      <c r="AX60" s="48">
        <f>ROUND(AV60*AW60,3)</f>
        <v>0</v>
      </c>
    </row>
    <row r="61" spans="2:50">
      <c r="B61" s="205"/>
      <c r="C61" s="170" t="str">
        <f>'【補助シート】契約設備内訳表（負荷）'!D65</f>
        <v/>
      </c>
      <c r="D61" s="157">
        <f>'【補助シート】契約設備内訳表（負荷）'!V65</f>
        <v>0</v>
      </c>
      <c r="E61" s="171">
        <f>'【補助シート】契約設備内訳表（負荷）'!X65</f>
        <v>0</v>
      </c>
      <c r="F61" s="172" t="str">
        <f>IF(C61="","",IF(ISERROR(VLOOKUP(C61,'機器ｺｰﾄﾞ（非表示）'!$A$2:$H$80,3,FALSE)),"",VLOOKUP(C61,'機器ｺｰﾄﾞ（非表示）'!$A$2:$H$80,3,FALSE)))</f>
        <v/>
      </c>
      <c r="G61" s="173" t="str">
        <f>IF(ISBLANK(D61),"",IF(C61=103,(VLOOKUP(D61,$BC$3:$BD$14,2,1))/1000,IF(C61=106,(VLOOKUP(D61,$BF$3:$BG$12,2,1))/1000,IF(C61=104,(VLOOKUP(D61,$AZ$3:$BA$8,2,1))/1000,IF(ISERROR(VLOOKUP(C61,'機器ｺｰﾄﾞ（非表示）'!$A$2:$H$80,5,FALSE)),"",ROUND(VLOOKUP(C61,'機器ｺｰﾄﾞ（非表示）'!$A$2:$H$80,5,FALSE)*D61*VLOOKUP(C61,'機器ｺｰﾄﾞ（非表示）'!$A$2:$H$80,6,FALSE),3))))))</f>
        <v/>
      </c>
      <c r="H61" s="157">
        <f t="shared" si="2"/>
        <v>0</v>
      </c>
      <c r="I61" s="158" t="str">
        <f t="shared" si="0"/>
        <v/>
      </c>
      <c r="L61" s="205"/>
      <c r="M61" s="170" t="str">
        <f>'【補助シート】契約設備内訳表（負荷）'!AG65</f>
        <v/>
      </c>
      <c r="N61" s="174">
        <f>'【補助シート】契約設備内訳表（負荷）'!AY65</f>
        <v>0</v>
      </c>
      <c r="O61" s="171">
        <f>'【補助シート】契約設備内訳表（負荷）'!BA65</f>
        <v>0</v>
      </c>
      <c r="P61" s="175" t="str">
        <f>IF(M61="","",IF(ISERROR(VLOOKUP(M61,'機器ｺｰﾄﾞ（非表示）'!$A$2:$H$80,3,FALSE)),"",VLOOKUP(M61,'機器ｺｰﾄﾞ（非表示）'!$A$2:$H$80,3,FALSE)))</f>
        <v/>
      </c>
      <c r="Q61" s="163" t="str">
        <f>IF(N61=0,"",ROUND(IF(ISERROR(VLOOKUP(M61,'機器ｺｰﾄﾞ（非表示）'!$A$2:$H$80,5,FALSE)),"",VLOOKUP(M61,'機器ｺｰﾄﾞ（非表示）'!$A$2:$H$80,5,FALSE))*N61*VLOOKUP(M61,'機器ｺｰﾄﾞ（非表示）'!$A$2:$H$80,6,FALSE),3))</f>
        <v/>
      </c>
      <c r="R61" s="164">
        <f t="shared" si="3"/>
        <v>0</v>
      </c>
      <c r="S61" s="165" t="str">
        <f t="shared" si="1"/>
        <v/>
      </c>
      <c r="U61" s="140">
        <f t="shared" si="4"/>
        <v>0</v>
      </c>
      <c r="V61" s="140">
        <f t="shared" si="5"/>
        <v>0</v>
      </c>
      <c r="W61" s="140">
        <f t="shared" si="6"/>
        <v>0</v>
      </c>
      <c r="X61" s="140" t="str">
        <f t="shared" si="7"/>
        <v/>
      </c>
      <c r="Y61" s="140">
        <f t="shared" si="8"/>
        <v>0</v>
      </c>
      <c r="Z61" s="140">
        <f t="shared" si="9"/>
        <v>0</v>
      </c>
      <c r="AA61" s="140">
        <f t="shared" si="10"/>
        <v>0</v>
      </c>
      <c r="AB61" s="140">
        <f t="shared" si="11"/>
        <v>0</v>
      </c>
      <c r="AC61" s="140">
        <f t="shared" si="12"/>
        <v>0</v>
      </c>
      <c r="AD61" s="140">
        <f t="shared" si="13"/>
        <v>0</v>
      </c>
      <c r="AE61" s="140">
        <f t="shared" si="14"/>
        <v>0</v>
      </c>
      <c r="AF61" s="140">
        <f t="shared" si="15"/>
        <v>0</v>
      </c>
      <c r="AG61" s="140">
        <f t="shared" si="16"/>
        <v>0</v>
      </c>
      <c r="AH61" s="140">
        <f t="shared" si="17"/>
        <v>0</v>
      </c>
      <c r="AI61" s="140">
        <f t="shared" si="18"/>
        <v>0</v>
      </c>
      <c r="AJ61" s="140">
        <f t="shared" si="19"/>
        <v>0</v>
      </c>
      <c r="AK61" s="140">
        <f t="shared" si="20"/>
        <v>0</v>
      </c>
      <c r="AL61" s="140">
        <f t="shared" si="21"/>
        <v>0</v>
      </c>
      <c r="AM61" s="140">
        <f t="shared" si="22"/>
        <v>0</v>
      </c>
      <c r="AN61" s="140">
        <f t="shared" si="23"/>
        <v>0</v>
      </c>
      <c r="AO61" s="140">
        <f t="shared" si="24"/>
        <v>0</v>
      </c>
      <c r="AP61" s="140">
        <f t="shared" si="25"/>
        <v>0</v>
      </c>
      <c r="AQ61" s="140">
        <f t="shared" si="26"/>
        <v>0</v>
      </c>
      <c r="AS61" s="267" t="s">
        <v>272</v>
      </c>
      <c r="AT61" s="237" t="s">
        <v>273</v>
      </c>
      <c r="AU61" s="238"/>
      <c r="AV61" s="239"/>
      <c r="AW61" s="239"/>
      <c r="AX61" s="49"/>
    </row>
    <row r="62" spans="2:50">
      <c r="B62" s="205"/>
      <c r="C62" s="170" t="str">
        <f>'【補助シート】契約設備内訳表（負荷）'!D66</f>
        <v/>
      </c>
      <c r="D62" s="157">
        <f>'【補助シート】契約設備内訳表（負荷）'!V66</f>
        <v>0</v>
      </c>
      <c r="E62" s="171">
        <f>'【補助シート】契約設備内訳表（負荷）'!X66</f>
        <v>0</v>
      </c>
      <c r="F62" s="172" t="str">
        <f>IF(C62="","",IF(ISERROR(VLOOKUP(C62,'機器ｺｰﾄﾞ（非表示）'!$A$2:$H$80,3,FALSE)),"",VLOOKUP(C62,'機器ｺｰﾄﾞ（非表示）'!$A$2:$H$80,3,FALSE)))</f>
        <v/>
      </c>
      <c r="G62" s="173" t="str">
        <f>IF(ISBLANK(D62),"",IF(C62=103,(VLOOKUP(D62,$BC$3:$BD$14,2,1))/1000,IF(C62=106,(VLOOKUP(D62,$BF$3:$BG$12,2,1))/1000,IF(C62=104,(VLOOKUP(D62,$AZ$3:$BA$8,2,1))/1000,IF(ISERROR(VLOOKUP(C62,'機器ｺｰﾄﾞ（非表示）'!$A$2:$H$80,5,FALSE)),"",ROUND(VLOOKUP(C62,'機器ｺｰﾄﾞ（非表示）'!$A$2:$H$80,5,FALSE)*D62*VLOOKUP(C62,'機器ｺｰﾄﾞ（非表示）'!$A$2:$H$80,6,FALSE),3))))))</f>
        <v/>
      </c>
      <c r="H62" s="157">
        <f t="shared" si="2"/>
        <v>0</v>
      </c>
      <c r="I62" s="158" t="str">
        <f t="shared" si="0"/>
        <v/>
      </c>
      <c r="L62" s="205"/>
      <c r="M62" s="170" t="str">
        <f>'【補助シート】契約設備内訳表（負荷）'!AG66</f>
        <v/>
      </c>
      <c r="N62" s="174">
        <f>'【補助シート】契約設備内訳表（負荷）'!AY66</f>
        <v>0</v>
      </c>
      <c r="O62" s="171">
        <f>'【補助シート】契約設備内訳表（負荷）'!BA66</f>
        <v>0</v>
      </c>
      <c r="P62" s="175" t="str">
        <f>IF(M62="","",IF(ISERROR(VLOOKUP(M62,'機器ｺｰﾄﾞ（非表示）'!$A$2:$H$80,3,FALSE)),"",VLOOKUP(M62,'機器ｺｰﾄﾞ（非表示）'!$A$2:$H$80,3,FALSE)))</f>
        <v/>
      </c>
      <c r="Q62" s="163" t="str">
        <f>IF(N62=0,"",ROUND(IF(ISERROR(VLOOKUP(M62,'機器ｺｰﾄﾞ（非表示）'!$A$2:$H$80,5,FALSE)),"",VLOOKUP(M62,'機器ｺｰﾄﾞ（非表示）'!$A$2:$H$80,5,FALSE))*N62*VLOOKUP(M62,'機器ｺｰﾄﾞ（非表示）'!$A$2:$H$80,6,FALSE),3))</f>
        <v/>
      </c>
      <c r="R62" s="164">
        <f t="shared" si="3"/>
        <v>0</v>
      </c>
      <c r="S62" s="165" t="str">
        <f t="shared" si="1"/>
        <v/>
      </c>
      <c r="U62" s="140">
        <f t="shared" si="4"/>
        <v>0</v>
      </c>
      <c r="V62" s="140">
        <f t="shared" si="5"/>
        <v>0</v>
      </c>
      <c r="W62" s="140">
        <f t="shared" si="6"/>
        <v>0</v>
      </c>
      <c r="X62" s="140" t="str">
        <f t="shared" si="7"/>
        <v/>
      </c>
      <c r="Y62" s="140">
        <f t="shared" si="8"/>
        <v>0</v>
      </c>
      <c r="Z62" s="140">
        <f t="shared" si="9"/>
        <v>0</v>
      </c>
      <c r="AA62" s="140">
        <f t="shared" si="10"/>
        <v>0</v>
      </c>
      <c r="AB62" s="140">
        <f t="shared" si="11"/>
        <v>0</v>
      </c>
      <c r="AC62" s="140">
        <f t="shared" si="12"/>
        <v>0</v>
      </c>
      <c r="AD62" s="140">
        <f t="shared" si="13"/>
        <v>0</v>
      </c>
      <c r="AE62" s="140">
        <f t="shared" si="14"/>
        <v>0</v>
      </c>
      <c r="AF62" s="140">
        <f t="shared" si="15"/>
        <v>0</v>
      </c>
      <c r="AG62" s="140">
        <f t="shared" si="16"/>
        <v>0</v>
      </c>
      <c r="AH62" s="140">
        <f t="shared" si="17"/>
        <v>0</v>
      </c>
      <c r="AI62" s="140">
        <f t="shared" si="18"/>
        <v>0</v>
      </c>
      <c r="AJ62" s="140">
        <f t="shared" si="19"/>
        <v>0</v>
      </c>
      <c r="AK62" s="140">
        <f t="shared" si="20"/>
        <v>0</v>
      </c>
      <c r="AL62" s="140">
        <f t="shared" si="21"/>
        <v>0</v>
      </c>
      <c r="AM62" s="140">
        <f t="shared" si="22"/>
        <v>0</v>
      </c>
      <c r="AN62" s="140">
        <f t="shared" si="23"/>
        <v>0</v>
      </c>
      <c r="AO62" s="140">
        <f t="shared" si="24"/>
        <v>0</v>
      </c>
      <c r="AP62" s="140">
        <f t="shared" si="25"/>
        <v>0</v>
      </c>
      <c r="AQ62" s="140">
        <f t="shared" si="26"/>
        <v>0</v>
      </c>
      <c r="AS62" s="267"/>
      <c r="AT62" s="256" t="s">
        <v>265</v>
      </c>
      <c r="AU62" s="257"/>
      <c r="AV62" s="259">
        <f>AV64-AV58-AV59-AV60</f>
        <v>0</v>
      </c>
      <c r="AW62" s="259">
        <v>0.7</v>
      </c>
      <c r="AX62" s="50">
        <f>ROUND(AV62*AW62,3)</f>
        <v>0</v>
      </c>
    </row>
    <row r="63" spans="2:50">
      <c r="B63" s="205"/>
      <c r="C63" s="170" t="str">
        <f>'【補助シート】契約設備内訳表（負荷）'!D67</f>
        <v/>
      </c>
      <c r="D63" s="157">
        <f>'【補助シート】契約設備内訳表（負荷）'!V67</f>
        <v>0</v>
      </c>
      <c r="E63" s="171">
        <f>'【補助シート】契約設備内訳表（負荷）'!X67</f>
        <v>0</v>
      </c>
      <c r="F63" s="172" t="str">
        <f>IF(C63="","",IF(ISERROR(VLOOKUP(C63,'機器ｺｰﾄﾞ（非表示）'!$A$2:$H$80,3,FALSE)),"",VLOOKUP(C63,'機器ｺｰﾄﾞ（非表示）'!$A$2:$H$80,3,FALSE)))</f>
        <v/>
      </c>
      <c r="G63" s="173" t="str">
        <f>IF(ISBLANK(D63),"",IF(C63=103,(VLOOKUP(D63,$BC$3:$BD$14,2,1))/1000,IF(C63=106,(VLOOKUP(D63,$BF$3:$BG$12,2,1))/1000,IF(C63=104,(VLOOKUP(D63,$AZ$3:$BA$8,2,1))/1000,IF(ISERROR(VLOOKUP(C63,'機器ｺｰﾄﾞ（非表示）'!$A$2:$H$80,5,FALSE)),"",ROUND(VLOOKUP(C63,'機器ｺｰﾄﾞ（非表示）'!$A$2:$H$80,5,FALSE)*D63*VLOOKUP(C63,'機器ｺｰﾄﾞ（非表示）'!$A$2:$H$80,6,FALSE),3))))))</f>
        <v/>
      </c>
      <c r="H63" s="157">
        <f t="shared" si="2"/>
        <v>0</v>
      </c>
      <c r="I63" s="158" t="str">
        <f t="shared" ref="I63:I85" si="28">IF(D63=0,"",G63*H63)</f>
        <v/>
      </c>
      <c r="L63" s="205"/>
      <c r="M63" s="170" t="str">
        <f>'【補助シート】契約設備内訳表（負荷）'!AG67</f>
        <v/>
      </c>
      <c r="N63" s="174">
        <f>'【補助シート】契約設備内訳表（負荷）'!AY67</f>
        <v>0</v>
      </c>
      <c r="O63" s="171">
        <f>'【補助シート】契約設備内訳表（負荷）'!BA67</f>
        <v>0</v>
      </c>
      <c r="P63" s="175" t="str">
        <f>IF(M63="","",IF(ISERROR(VLOOKUP(M63,'機器ｺｰﾄﾞ（非表示）'!$A$2:$H$80,3,FALSE)),"",VLOOKUP(M63,'機器ｺｰﾄﾞ（非表示）'!$A$2:$H$80,3,FALSE)))</f>
        <v/>
      </c>
      <c r="Q63" s="163" t="str">
        <f>IF(N63=0,"",ROUND(IF(ISERROR(VLOOKUP(M63,'機器ｺｰﾄﾞ（非表示）'!$A$2:$H$80,5,FALSE)),"",VLOOKUP(M63,'機器ｺｰﾄﾞ（非表示）'!$A$2:$H$80,5,FALSE))*N63*VLOOKUP(M63,'機器ｺｰﾄﾞ（非表示）'!$A$2:$H$80,6,FALSE),3))</f>
        <v/>
      </c>
      <c r="R63" s="164">
        <f t="shared" si="3"/>
        <v>0</v>
      </c>
      <c r="S63" s="165" t="str">
        <f t="shared" ref="S63:S85" si="29">IF(N63=0,"",Q63*R63)</f>
        <v/>
      </c>
      <c r="U63" s="140">
        <f t="shared" ref="U63:U85" si="30">IF(ISBLANK(C63),"",IF(AND(C63&gt;=101,C63&lt;=109),I63,0))</f>
        <v>0</v>
      </c>
      <c r="V63" s="140">
        <f t="shared" ref="V63:V85" si="31">IF(ISBLANK(C63),"",IF(AND(C63&gt;=201,C63&lt;=399),I63,0))</f>
        <v>0</v>
      </c>
      <c r="W63" s="140">
        <f t="shared" ref="W63:W85" si="32">IF(ISBLANK(C63),"",IF(AND(C63&gt;=401,C63&lt;=402),I63,0))</f>
        <v>0</v>
      </c>
      <c r="X63" s="140" t="str">
        <f t="shared" ref="X63:X85" si="33">Q63</f>
        <v/>
      </c>
      <c r="Y63" s="140">
        <f t="shared" ref="Y63:Y85" si="34">IF(R63&gt;1,Q63,0)</f>
        <v>0</v>
      </c>
      <c r="Z63" s="140">
        <f t="shared" ref="Z63:Z85" si="35">IF(R63&gt;2,Q63,0)</f>
        <v>0</v>
      </c>
      <c r="AA63" s="140">
        <f t="shared" ref="AA63:AA85" si="36">IF(R63&gt;3,Q63,0)</f>
        <v>0</v>
      </c>
      <c r="AB63" s="140">
        <f t="shared" ref="AB63:AB85" si="37">IF(R63&gt;4,Q63,0)</f>
        <v>0</v>
      </c>
      <c r="AC63" s="140">
        <f t="shared" ref="AC63:AC85" si="38">IF(R63&gt;5,Q63,0)</f>
        <v>0</v>
      </c>
      <c r="AD63" s="140">
        <f t="shared" ref="AD63:AD85" si="39">IF(R63&gt;6,Q63,0)</f>
        <v>0</v>
      </c>
      <c r="AE63" s="140">
        <f t="shared" ref="AE63:AE85" si="40">IF(R63&gt;7,Q63,0)</f>
        <v>0</v>
      </c>
      <c r="AF63" s="140">
        <f t="shared" ref="AF63:AF85" si="41">IF(R63&gt;8,Q63,0)</f>
        <v>0</v>
      </c>
      <c r="AG63" s="140">
        <f t="shared" ref="AG63:AG85" si="42">IF(R63&gt;9,Q63,0)</f>
        <v>0</v>
      </c>
      <c r="AH63" s="140">
        <f t="shared" ref="AH63:AH85" si="43">IF(R63&gt;10,Q63,0)</f>
        <v>0</v>
      </c>
      <c r="AI63" s="140">
        <f t="shared" ref="AI63:AI85" si="44">IF(R63&gt;11,Q63,0)</f>
        <v>0</v>
      </c>
      <c r="AJ63" s="140">
        <f t="shared" ref="AJ63:AJ85" si="45">IF(R63&gt;12,Q63,0)</f>
        <v>0</v>
      </c>
      <c r="AK63" s="140">
        <f t="shared" ref="AK63:AK85" si="46">IF(R63&gt;13,Q63,0)</f>
        <v>0</v>
      </c>
      <c r="AL63" s="140">
        <f t="shared" ref="AL63:AL85" si="47">IF(R63&gt;14,Q63,0)</f>
        <v>0</v>
      </c>
      <c r="AM63" s="140">
        <f t="shared" ref="AM63:AM85" si="48">IF(R63&gt;15,Q63,0)</f>
        <v>0</v>
      </c>
      <c r="AN63" s="140">
        <f t="shared" ref="AN63:AN85" si="49">IF(R63&gt;16,Q63,0)</f>
        <v>0</v>
      </c>
      <c r="AO63" s="140">
        <f t="shared" ref="AO63:AO85" si="50">IF(R63&gt;17,Q63,0)</f>
        <v>0</v>
      </c>
      <c r="AP63" s="140">
        <f t="shared" ref="AP63:AP85" si="51">IF(R63&gt;18,Q63,0)</f>
        <v>0</v>
      </c>
      <c r="AQ63" s="140">
        <f t="shared" ref="AQ63:AQ85" si="52">IF(R63&gt;19,Q63,0)</f>
        <v>0</v>
      </c>
      <c r="AS63" s="267" t="s">
        <v>274</v>
      </c>
      <c r="AT63" s="237"/>
      <c r="AU63" s="238"/>
      <c r="AV63" s="239"/>
      <c r="AW63" s="239"/>
      <c r="AX63" s="49"/>
    </row>
    <row r="64" spans="2:50" ht="14.25" thickBot="1">
      <c r="B64" s="205"/>
      <c r="C64" s="170" t="str">
        <f>'【補助シート】契約設備内訳表（負荷）'!D68</f>
        <v/>
      </c>
      <c r="D64" s="157">
        <f>'【補助シート】契約設備内訳表（負荷）'!V68</f>
        <v>0</v>
      </c>
      <c r="E64" s="171">
        <f>'【補助シート】契約設備内訳表（負荷）'!X68</f>
        <v>0</v>
      </c>
      <c r="F64" s="172" t="str">
        <f>IF(C64="","",IF(ISERROR(VLOOKUP(C64,'機器ｺｰﾄﾞ（非表示）'!$A$2:$H$80,3,FALSE)),"",VLOOKUP(C64,'機器ｺｰﾄﾞ（非表示）'!$A$2:$H$80,3,FALSE)))</f>
        <v/>
      </c>
      <c r="G64" s="173" t="str">
        <f>IF(ISBLANK(D64),"",IF(C64=103,(VLOOKUP(D64,$BC$3:$BD$14,2,1))/1000,IF(C64=106,(VLOOKUP(D64,$BF$3:$BG$12,2,1))/1000,IF(C64=104,(VLOOKUP(D64,$AZ$3:$BA$8,2,1))/1000,IF(ISERROR(VLOOKUP(C64,'機器ｺｰﾄﾞ（非表示）'!$A$2:$H$80,5,FALSE)),"",ROUND(VLOOKUP(C64,'機器ｺｰﾄﾞ（非表示）'!$A$2:$H$80,5,FALSE)*D64*VLOOKUP(C64,'機器ｺｰﾄﾞ（非表示）'!$A$2:$H$80,6,FALSE),3))))))</f>
        <v/>
      </c>
      <c r="H64" s="157">
        <f t="shared" si="2"/>
        <v>0</v>
      </c>
      <c r="I64" s="158" t="str">
        <f t="shared" si="28"/>
        <v/>
      </c>
      <c r="L64" s="205"/>
      <c r="M64" s="170" t="str">
        <f>'【補助シート】契約設備内訳表（負荷）'!AG68</f>
        <v/>
      </c>
      <c r="N64" s="174">
        <f>'【補助シート】契約設備内訳表（負荷）'!AY68</f>
        <v>0</v>
      </c>
      <c r="O64" s="171">
        <f>'【補助シート】契約設備内訳表（負荷）'!BA68</f>
        <v>0</v>
      </c>
      <c r="P64" s="175" t="str">
        <f>IF(M64="","",IF(ISERROR(VLOOKUP(M64,'機器ｺｰﾄﾞ（非表示）'!$A$2:$H$80,3,FALSE)),"",VLOOKUP(M64,'機器ｺｰﾄﾞ（非表示）'!$A$2:$H$80,3,FALSE)))</f>
        <v/>
      </c>
      <c r="Q64" s="163" t="str">
        <f>IF(N64=0,"",ROUND(IF(ISERROR(VLOOKUP(M64,'機器ｺｰﾄﾞ（非表示）'!$A$2:$H$80,5,FALSE)),"",VLOOKUP(M64,'機器ｺｰﾄﾞ（非表示）'!$A$2:$H$80,5,FALSE))*N64*VLOOKUP(M64,'機器ｺｰﾄﾞ（非表示）'!$A$2:$H$80,6,FALSE),3))</f>
        <v/>
      </c>
      <c r="R64" s="164">
        <f t="shared" si="3"/>
        <v>0</v>
      </c>
      <c r="S64" s="165" t="str">
        <f t="shared" si="29"/>
        <v/>
      </c>
      <c r="U64" s="140">
        <f t="shared" si="30"/>
        <v>0</v>
      </c>
      <c r="V64" s="140">
        <f t="shared" si="31"/>
        <v>0</v>
      </c>
      <c r="W64" s="140">
        <f t="shared" si="32"/>
        <v>0</v>
      </c>
      <c r="X64" s="140" t="str">
        <f t="shared" si="33"/>
        <v/>
      </c>
      <c r="Y64" s="140">
        <f t="shared" si="34"/>
        <v>0</v>
      </c>
      <c r="Z64" s="140">
        <f t="shared" si="35"/>
        <v>0</v>
      </c>
      <c r="AA64" s="140">
        <f t="shared" si="36"/>
        <v>0</v>
      </c>
      <c r="AB64" s="140">
        <f t="shared" si="37"/>
        <v>0</v>
      </c>
      <c r="AC64" s="140">
        <f t="shared" si="38"/>
        <v>0</v>
      </c>
      <c r="AD64" s="140">
        <f t="shared" si="39"/>
        <v>0</v>
      </c>
      <c r="AE64" s="140">
        <f t="shared" si="40"/>
        <v>0</v>
      </c>
      <c r="AF64" s="140">
        <f t="shared" si="41"/>
        <v>0</v>
      </c>
      <c r="AG64" s="140">
        <f t="shared" si="42"/>
        <v>0</v>
      </c>
      <c r="AH64" s="140">
        <f t="shared" si="43"/>
        <v>0</v>
      </c>
      <c r="AI64" s="140">
        <f t="shared" si="44"/>
        <v>0</v>
      </c>
      <c r="AJ64" s="140">
        <f t="shared" si="45"/>
        <v>0</v>
      </c>
      <c r="AK64" s="140">
        <f t="shared" si="46"/>
        <v>0</v>
      </c>
      <c r="AL64" s="140">
        <f t="shared" si="47"/>
        <v>0</v>
      </c>
      <c r="AM64" s="140">
        <f t="shared" si="48"/>
        <v>0</v>
      </c>
      <c r="AN64" s="140">
        <f t="shared" si="49"/>
        <v>0</v>
      </c>
      <c r="AO64" s="140">
        <f t="shared" si="50"/>
        <v>0</v>
      </c>
      <c r="AP64" s="140">
        <f t="shared" si="51"/>
        <v>0</v>
      </c>
      <c r="AQ64" s="140">
        <f t="shared" si="52"/>
        <v>0</v>
      </c>
      <c r="AS64" s="273"/>
      <c r="AT64" s="274" t="s">
        <v>266</v>
      </c>
      <c r="AU64" s="243"/>
      <c r="AV64" s="244">
        <f>AX55</f>
        <v>0</v>
      </c>
      <c r="AW64" s="244"/>
      <c r="AX64" s="54">
        <f>SUM(AX58:AX62)</f>
        <v>0</v>
      </c>
    </row>
    <row r="65" spans="2:43">
      <c r="B65" s="205"/>
      <c r="C65" s="170" t="str">
        <f>'【補助シート】契約設備内訳表（負荷）'!D69</f>
        <v/>
      </c>
      <c r="D65" s="157">
        <f>'【補助シート】契約設備内訳表（負荷）'!V69</f>
        <v>0</v>
      </c>
      <c r="E65" s="171">
        <f>'【補助シート】契約設備内訳表（負荷）'!X69</f>
        <v>0</v>
      </c>
      <c r="F65" s="172" t="str">
        <f>IF(C65="","",IF(ISERROR(VLOOKUP(C65,'機器ｺｰﾄﾞ（非表示）'!$A$2:$H$80,3,FALSE)),"",VLOOKUP(C65,'機器ｺｰﾄﾞ（非表示）'!$A$2:$H$80,3,FALSE)))</f>
        <v/>
      </c>
      <c r="G65" s="173" t="str">
        <f>IF(ISBLANK(D65),"",IF(C65=103,(VLOOKUP(D65,$BC$3:$BD$14,2,1))/1000,IF(C65=106,(VLOOKUP(D65,$BF$3:$BG$12,2,1))/1000,IF(C65=104,(VLOOKUP(D65,$AZ$3:$BA$8,2,1))/1000,IF(ISERROR(VLOOKUP(C65,'機器ｺｰﾄﾞ（非表示）'!$A$2:$H$80,5,FALSE)),"",ROUND(VLOOKUP(C65,'機器ｺｰﾄﾞ（非表示）'!$A$2:$H$80,5,FALSE)*D65*VLOOKUP(C65,'機器ｺｰﾄﾞ（非表示）'!$A$2:$H$80,6,FALSE),3))))))</f>
        <v/>
      </c>
      <c r="H65" s="157">
        <f t="shared" si="2"/>
        <v>0</v>
      </c>
      <c r="I65" s="158" t="str">
        <f t="shared" si="28"/>
        <v/>
      </c>
      <c r="L65" s="205"/>
      <c r="M65" s="170" t="str">
        <f>'【補助シート】契約設備内訳表（負荷）'!AG69</f>
        <v/>
      </c>
      <c r="N65" s="174">
        <f>'【補助シート】契約設備内訳表（負荷）'!AY69</f>
        <v>0</v>
      </c>
      <c r="O65" s="171">
        <f>'【補助シート】契約設備内訳表（負荷）'!BA69</f>
        <v>0</v>
      </c>
      <c r="P65" s="175" t="str">
        <f>IF(M65="","",IF(ISERROR(VLOOKUP(M65,'機器ｺｰﾄﾞ（非表示）'!$A$2:$H$80,3,FALSE)),"",VLOOKUP(M65,'機器ｺｰﾄﾞ（非表示）'!$A$2:$H$80,3,FALSE)))</f>
        <v/>
      </c>
      <c r="Q65" s="163" t="str">
        <f>IF(N65=0,"",ROUND(IF(ISERROR(VLOOKUP(M65,'機器ｺｰﾄﾞ（非表示）'!$A$2:$H$80,5,FALSE)),"",VLOOKUP(M65,'機器ｺｰﾄﾞ（非表示）'!$A$2:$H$80,5,FALSE))*N65*VLOOKUP(M65,'機器ｺｰﾄﾞ（非表示）'!$A$2:$H$80,6,FALSE),3))</f>
        <v/>
      </c>
      <c r="R65" s="164">
        <f t="shared" si="3"/>
        <v>0</v>
      </c>
      <c r="S65" s="165" t="str">
        <f t="shared" si="29"/>
        <v/>
      </c>
      <c r="U65" s="140">
        <f t="shared" si="30"/>
        <v>0</v>
      </c>
      <c r="V65" s="140">
        <f t="shared" si="31"/>
        <v>0</v>
      </c>
      <c r="W65" s="140">
        <f t="shared" si="32"/>
        <v>0</v>
      </c>
      <c r="X65" s="140" t="str">
        <f t="shared" si="33"/>
        <v/>
      </c>
      <c r="Y65" s="140">
        <f t="shared" si="34"/>
        <v>0</v>
      </c>
      <c r="Z65" s="140">
        <f t="shared" si="35"/>
        <v>0</v>
      </c>
      <c r="AA65" s="140">
        <f t="shared" si="36"/>
        <v>0</v>
      </c>
      <c r="AB65" s="140">
        <f t="shared" si="37"/>
        <v>0</v>
      </c>
      <c r="AC65" s="140">
        <f t="shared" si="38"/>
        <v>0</v>
      </c>
      <c r="AD65" s="140">
        <f t="shared" si="39"/>
        <v>0</v>
      </c>
      <c r="AE65" s="140">
        <f t="shared" si="40"/>
        <v>0</v>
      </c>
      <c r="AF65" s="140">
        <f t="shared" si="41"/>
        <v>0</v>
      </c>
      <c r="AG65" s="140">
        <f t="shared" si="42"/>
        <v>0</v>
      </c>
      <c r="AH65" s="140">
        <f t="shared" si="43"/>
        <v>0</v>
      </c>
      <c r="AI65" s="140">
        <f t="shared" si="44"/>
        <v>0</v>
      </c>
      <c r="AJ65" s="140">
        <f t="shared" si="45"/>
        <v>0</v>
      </c>
      <c r="AK65" s="140">
        <f t="shared" si="46"/>
        <v>0</v>
      </c>
      <c r="AL65" s="140">
        <f t="shared" si="47"/>
        <v>0</v>
      </c>
      <c r="AM65" s="140">
        <f t="shared" si="48"/>
        <v>0</v>
      </c>
      <c r="AN65" s="140">
        <f t="shared" si="49"/>
        <v>0</v>
      </c>
      <c r="AO65" s="140">
        <f t="shared" si="50"/>
        <v>0</v>
      </c>
      <c r="AP65" s="140">
        <f t="shared" si="51"/>
        <v>0</v>
      </c>
      <c r="AQ65" s="140">
        <f t="shared" si="52"/>
        <v>0</v>
      </c>
    </row>
    <row r="66" spans="2:43">
      <c r="B66" s="205"/>
      <c r="C66" s="170" t="str">
        <f>'【補助シート】契約設備内訳表（負荷）'!D70</f>
        <v/>
      </c>
      <c r="D66" s="157">
        <f>'【補助シート】契約設備内訳表（負荷）'!V70</f>
        <v>0</v>
      </c>
      <c r="E66" s="171">
        <f>'【補助シート】契約設備内訳表（負荷）'!X70</f>
        <v>0</v>
      </c>
      <c r="F66" s="172" t="str">
        <f>IF(C66="","",IF(ISERROR(VLOOKUP(C66,'機器ｺｰﾄﾞ（非表示）'!$A$2:$H$80,3,FALSE)),"",VLOOKUP(C66,'機器ｺｰﾄﾞ（非表示）'!$A$2:$H$80,3,FALSE)))</f>
        <v/>
      </c>
      <c r="G66" s="173" t="str">
        <f>IF(ISBLANK(D66),"",IF(C66=103,(VLOOKUP(D66,$BC$3:$BD$14,2,1))/1000,IF(C66=106,(VLOOKUP(D66,$BF$3:$BG$12,2,1))/1000,IF(C66=104,(VLOOKUP(D66,$AZ$3:$BA$8,2,1))/1000,IF(ISERROR(VLOOKUP(C66,'機器ｺｰﾄﾞ（非表示）'!$A$2:$H$80,5,FALSE)),"",ROUND(VLOOKUP(C66,'機器ｺｰﾄﾞ（非表示）'!$A$2:$H$80,5,FALSE)*D66*VLOOKUP(C66,'機器ｺｰﾄﾞ（非表示）'!$A$2:$H$80,6,FALSE),3))))))</f>
        <v/>
      </c>
      <c r="H66" s="157">
        <f t="shared" si="2"/>
        <v>0</v>
      </c>
      <c r="I66" s="158" t="str">
        <f t="shared" si="28"/>
        <v/>
      </c>
      <c r="L66" s="205"/>
      <c r="M66" s="170" t="str">
        <f>'【補助シート】契約設備内訳表（負荷）'!AG70</f>
        <v/>
      </c>
      <c r="N66" s="174">
        <f>'【補助シート】契約設備内訳表（負荷）'!AY70</f>
        <v>0</v>
      </c>
      <c r="O66" s="171">
        <f>'【補助シート】契約設備内訳表（負荷）'!BA70</f>
        <v>0</v>
      </c>
      <c r="P66" s="175" t="str">
        <f>IF(M66="","",IF(ISERROR(VLOOKUP(M66,'機器ｺｰﾄﾞ（非表示）'!$A$2:$H$80,3,FALSE)),"",VLOOKUP(M66,'機器ｺｰﾄﾞ（非表示）'!$A$2:$H$80,3,FALSE)))</f>
        <v/>
      </c>
      <c r="Q66" s="163" t="str">
        <f>IF(N66=0,"",ROUND(IF(ISERROR(VLOOKUP(M66,'機器ｺｰﾄﾞ（非表示）'!$A$2:$H$80,5,FALSE)),"",VLOOKUP(M66,'機器ｺｰﾄﾞ（非表示）'!$A$2:$H$80,5,FALSE))*N66*VLOOKUP(M66,'機器ｺｰﾄﾞ（非表示）'!$A$2:$H$80,6,FALSE),3))</f>
        <v/>
      </c>
      <c r="R66" s="164">
        <f t="shared" si="3"/>
        <v>0</v>
      </c>
      <c r="S66" s="165" t="str">
        <f t="shared" si="29"/>
        <v/>
      </c>
      <c r="U66" s="140">
        <f t="shared" si="30"/>
        <v>0</v>
      </c>
      <c r="V66" s="140">
        <f t="shared" si="31"/>
        <v>0</v>
      </c>
      <c r="W66" s="140">
        <f t="shared" si="32"/>
        <v>0</v>
      </c>
      <c r="X66" s="140" t="str">
        <f t="shared" si="33"/>
        <v/>
      </c>
      <c r="Y66" s="140">
        <f t="shared" si="34"/>
        <v>0</v>
      </c>
      <c r="Z66" s="140">
        <f t="shared" si="35"/>
        <v>0</v>
      </c>
      <c r="AA66" s="140">
        <f t="shared" si="36"/>
        <v>0</v>
      </c>
      <c r="AB66" s="140">
        <f t="shared" si="37"/>
        <v>0</v>
      </c>
      <c r="AC66" s="140">
        <f t="shared" si="38"/>
        <v>0</v>
      </c>
      <c r="AD66" s="140">
        <f t="shared" si="39"/>
        <v>0</v>
      </c>
      <c r="AE66" s="140">
        <f t="shared" si="40"/>
        <v>0</v>
      </c>
      <c r="AF66" s="140">
        <f t="shared" si="41"/>
        <v>0</v>
      </c>
      <c r="AG66" s="140">
        <f t="shared" si="42"/>
        <v>0</v>
      </c>
      <c r="AH66" s="140">
        <f t="shared" si="43"/>
        <v>0</v>
      </c>
      <c r="AI66" s="140">
        <f t="shared" si="44"/>
        <v>0</v>
      </c>
      <c r="AJ66" s="140">
        <f t="shared" si="45"/>
        <v>0</v>
      </c>
      <c r="AK66" s="140">
        <f t="shared" si="46"/>
        <v>0</v>
      </c>
      <c r="AL66" s="140">
        <f t="shared" si="47"/>
        <v>0</v>
      </c>
      <c r="AM66" s="140">
        <f t="shared" si="48"/>
        <v>0</v>
      </c>
      <c r="AN66" s="140">
        <f t="shared" si="49"/>
        <v>0</v>
      </c>
      <c r="AO66" s="140">
        <f t="shared" si="50"/>
        <v>0</v>
      </c>
      <c r="AP66" s="140">
        <f t="shared" si="51"/>
        <v>0</v>
      </c>
      <c r="AQ66" s="140">
        <f t="shared" si="52"/>
        <v>0</v>
      </c>
    </row>
    <row r="67" spans="2:43">
      <c r="B67" s="205"/>
      <c r="C67" s="170" t="str">
        <f>'【補助シート】契約設備内訳表（負荷）'!D71</f>
        <v/>
      </c>
      <c r="D67" s="157">
        <f>'【補助シート】契約設備内訳表（負荷）'!V71</f>
        <v>0</v>
      </c>
      <c r="E67" s="171">
        <f>'【補助シート】契約設備内訳表（負荷）'!X71</f>
        <v>0</v>
      </c>
      <c r="F67" s="172" t="str">
        <f>IF(C67="","",IF(ISERROR(VLOOKUP(C67,'機器ｺｰﾄﾞ（非表示）'!$A$2:$H$80,3,FALSE)),"",VLOOKUP(C67,'機器ｺｰﾄﾞ（非表示）'!$A$2:$H$80,3,FALSE)))</f>
        <v/>
      </c>
      <c r="G67" s="173" t="str">
        <f>IF(ISBLANK(D67),"",IF(C67=103,(VLOOKUP(D67,$BC$3:$BD$14,2,1))/1000,IF(C67=106,(VLOOKUP(D67,$BF$3:$BG$12,2,1))/1000,IF(C67=104,(VLOOKUP(D67,$AZ$3:$BA$8,2,1))/1000,IF(ISERROR(VLOOKUP(C67,'機器ｺｰﾄﾞ（非表示）'!$A$2:$H$80,5,FALSE)),"",ROUND(VLOOKUP(C67,'機器ｺｰﾄﾞ（非表示）'!$A$2:$H$80,5,FALSE)*D67*VLOOKUP(C67,'機器ｺｰﾄﾞ（非表示）'!$A$2:$H$80,6,FALSE),3))))))</f>
        <v/>
      </c>
      <c r="H67" s="157">
        <f t="shared" si="2"/>
        <v>0</v>
      </c>
      <c r="I67" s="158" t="str">
        <f t="shared" si="28"/>
        <v/>
      </c>
      <c r="L67" s="205"/>
      <c r="M67" s="170" t="str">
        <f>'【補助シート】契約設備内訳表（負荷）'!AG71</f>
        <v/>
      </c>
      <c r="N67" s="174">
        <f>'【補助シート】契約設備内訳表（負荷）'!AY71</f>
        <v>0</v>
      </c>
      <c r="O67" s="171">
        <f>'【補助シート】契約設備内訳表（負荷）'!BA71</f>
        <v>0</v>
      </c>
      <c r="P67" s="175" t="str">
        <f>IF(M67="","",IF(ISERROR(VLOOKUP(M67,'機器ｺｰﾄﾞ（非表示）'!$A$2:$H$80,3,FALSE)),"",VLOOKUP(M67,'機器ｺｰﾄﾞ（非表示）'!$A$2:$H$80,3,FALSE)))</f>
        <v/>
      </c>
      <c r="Q67" s="163" t="str">
        <f>IF(N67=0,"",ROUND(IF(ISERROR(VLOOKUP(M67,'機器ｺｰﾄﾞ（非表示）'!$A$2:$H$80,5,FALSE)),"",VLOOKUP(M67,'機器ｺｰﾄﾞ（非表示）'!$A$2:$H$80,5,FALSE))*N67*VLOOKUP(M67,'機器ｺｰﾄﾞ（非表示）'!$A$2:$H$80,6,FALSE),3))</f>
        <v/>
      </c>
      <c r="R67" s="164">
        <f t="shared" si="3"/>
        <v>0</v>
      </c>
      <c r="S67" s="165" t="str">
        <f t="shared" si="29"/>
        <v/>
      </c>
      <c r="U67" s="140">
        <f t="shared" si="30"/>
        <v>0</v>
      </c>
      <c r="V67" s="140">
        <f t="shared" si="31"/>
        <v>0</v>
      </c>
      <c r="W67" s="140">
        <f t="shared" si="32"/>
        <v>0</v>
      </c>
      <c r="X67" s="140" t="str">
        <f t="shared" si="33"/>
        <v/>
      </c>
      <c r="Y67" s="140">
        <f t="shared" si="34"/>
        <v>0</v>
      </c>
      <c r="Z67" s="140">
        <f t="shared" si="35"/>
        <v>0</v>
      </c>
      <c r="AA67" s="140">
        <f t="shared" si="36"/>
        <v>0</v>
      </c>
      <c r="AB67" s="140">
        <f t="shared" si="37"/>
        <v>0</v>
      </c>
      <c r="AC67" s="140">
        <f t="shared" si="38"/>
        <v>0</v>
      </c>
      <c r="AD67" s="140">
        <f t="shared" si="39"/>
        <v>0</v>
      </c>
      <c r="AE67" s="140">
        <f t="shared" si="40"/>
        <v>0</v>
      </c>
      <c r="AF67" s="140">
        <f t="shared" si="41"/>
        <v>0</v>
      </c>
      <c r="AG67" s="140">
        <f t="shared" si="42"/>
        <v>0</v>
      </c>
      <c r="AH67" s="140">
        <f t="shared" si="43"/>
        <v>0</v>
      </c>
      <c r="AI67" s="140">
        <f t="shared" si="44"/>
        <v>0</v>
      </c>
      <c r="AJ67" s="140">
        <f t="shared" si="45"/>
        <v>0</v>
      </c>
      <c r="AK67" s="140">
        <f t="shared" si="46"/>
        <v>0</v>
      </c>
      <c r="AL67" s="140">
        <f t="shared" si="47"/>
        <v>0</v>
      </c>
      <c r="AM67" s="140">
        <f t="shared" si="48"/>
        <v>0</v>
      </c>
      <c r="AN67" s="140">
        <f t="shared" si="49"/>
        <v>0</v>
      </c>
      <c r="AO67" s="140">
        <f t="shared" si="50"/>
        <v>0</v>
      </c>
      <c r="AP67" s="140">
        <f t="shared" si="51"/>
        <v>0</v>
      </c>
      <c r="AQ67" s="140">
        <f t="shared" si="52"/>
        <v>0</v>
      </c>
    </row>
    <row r="68" spans="2:43">
      <c r="B68" s="205"/>
      <c r="C68" s="170" t="str">
        <f>'【補助シート】契約設備内訳表（負荷）'!D72</f>
        <v/>
      </c>
      <c r="D68" s="157">
        <f>'【補助シート】契約設備内訳表（負荷）'!V72</f>
        <v>0</v>
      </c>
      <c r="E68" s="171">
        <f>'【補助シート】契約設備内訳表（負荷）'!X72</f>
        <v>0</v>
      </c>
      <c r="F68" s="172" t="str">
        <f>IF(C68="","",IF(ISERROR(VLOOKUP(C68,'機器ｺｰﾄﾞ（非表示）'!$A$2:$H$80,3,FALSE)),"",VLOOKUP(C68,'機器ｺｰﾄﾞ（非表示）'!$A$2:$H$80,3,FALSE)))</f>
        <v/>
      </c>
      <c r="G68" s="173" t="str">
        <f>IF(ISBLANK(D68),"",IF(C68=103,(VLOOKUP(D68,$BC$3:$BD$14,2,1))/1000,IF(C68=106,(VLOOKUP(D68,$BF$3:$BG$12,2,1))/1000,IF(C68=104,(VLOOKUP(D68,$AZ$3:$BA$8,2,1))/1000,IF(ISERROR(VLOOKUP(C68,'機器ｺｰﾄﾞ（非表示）'!$A$2:$H$80,5,FALSE)),"",ROUND(VLOOKUP(C68,'機器ｺｰﾄﾞ（非表示）'!$A$2:$H$80,5,FALSE)*D68*VLOOKUP(C68,'機器ｺｰﾄﾞ（非表示）'!$A$2:$H$80,6,FALSE),3))))))</f>
        <v/>
      </c>
      <c r="H68" s="157">
        <f t="shared" si="2"/>
        <v>0</v>
      </c>
      <c r="I68" s="158" t="str">
        <f t="shared" si="28"/>
        <v/>
      </c>
      <c r="L68" s="205"/>
      <c r="M68" s="170" t="str">
        <f>'【補助シート】契約設備内訳表（負荷）'!AG72</f>
        <v/>
      </c>
      <c r="N68" s="174">
        <f>'【補助シート】契約設備内訳表（負荷）'!AY72</f>
        <v>0</v>
      </c>
      <c r="O68" s="171">
        <f>'【補助シート】契約設備内訳表（負荷）'!BA72</f>
        <v>0</v>
      </c>
      <c r="P68" s="175" t="str">
        <f>IF(M68="","",IF(ISERROR(VLOOKUP(M68,'機器ｺｰﾄﾞ（非表示）'!$A$2:$H$80,3,FALSE)),"",VLOOKUP(M68,'機器ｺｰﾄﾞ（非表示）'!$A$2:$H$80,3,FALSE)))</f>
        <v/>
      </c>
      <c r="Q68" s="163" t="str">
        <f>IF(N68=0,"",ROUND(IF(ISERROR(VLOOKUP(M68,'機器ｺｰﾄﾞ（非表示）'!$A$2:$H$80,5,FALSE)),"",VLOOKUP(M68,'機器ｺｰﾄﾞ（非表示）'!$A$2:$H$80,5,FALSE))*N68*VLOOKUP(M68,'機器ｺｰﾄﾞ（非表示）'!$A$2:$H$80,6,FALSE),3))</f>
        <v/>
      </c>
      <c r="R68" s="164">
        <f t="shared" si="3"/>
        <v>0</v>
      </c>
      <c r="S68" s="165" t="str">
        <f t="shared" si="29"/>
        <v/>
      </c>
      <c r="U68" s="140">
        <f t="shared" si="30"/>
        <v>0</v>
      </c>
      <c r="V68" s="140">
        <f t="shared" si="31"/>
        <v>0</v>
      </c>
      <c r="W68" s="140">
        <f t="shared" si="32"/>
        <v>0</v>
      </c>
      <c r="X68" s="140" t="str">
        <f t="shared" si="33"/>
        <v/>
      </c>
      <c r="Y68" s="140">
        <f t="shared" si="34"/>
        <v>0</v>
      </c>
      <c r="Z68" s="140">
        <f t="shared" si="35"/>
        <v>0</v>
      </c>
      <c r="AA68" s="140">
        <f t="shared" si="36"/>
        <v>0</v>
      </c>
      <c r="AB68" s="140">
        <f t="shared" si="37"/>
        <v>0</v>
      </c>
      <c r="AC68" s="140">
        <f t="shared" si="38"/>
        <v>0</v>
      </c>
      <c r="AD68" s="140">
        <f t="shared" si="39"/>
        <v>0</v>
      </c>
      <c r="AE68" s="140">
        <f t="shared" si="40"/>
        <v>0</v>
      </c>
      <c r="AF68" s="140">
        <f t="shared" si="41"/>
        <v>0</v>
      </c>
      <c r="AG68" s="140">
        <f t="shared" si="42"/>
        <v>0</v>
      </c>
      <c r="AH68" s="140">
        <f t="shared" si="43"/>
        <v>0</v>
      </c>
      <c r="AI68" s="140">
        <f t="shared" si="44"/>
        <v>0</v>
      </c>
      <c r="AJ68" s="140">
        <f t="shared" si="45"/>
        <v>0</v>
      </c>
      <c r="AK68" s="140">
        <f t="shared" si="46"/>
        <v>0</v>
      </c>
      <c r="AL68" s="140">
        <f t="shared" si="47"/>
        <v>0</v>
      </c>
      <c r="AM68" s="140">
        <f t="shared" si="48"/>
        <v>0</v>
      </c>
      <c r="AN68" s="140">
        <f t="shared" si="49"/>
        <v>0</v>
      </c>
      <c r="AO68" s="140">
        <f t="shared" si="50"/>
        <v>0</v>
      </c>
      <c r="AP68" s="140">
        <f t="shared" si="51"/>
        <v>0</v>
      </c>
      <c r="AQ68" s="140">
        <f t="shared" si="52"/>
        <v>0</v>
      </c>
    </row>
    <row r="69" spans="2:43">
      <c r="B69" s="205"/>
      <c r="C69" s="170" t="str">
        <f>'【補助シート】契約設備内訳表（負荷）'!D73</f>
        <v/>
      </c>
      <c r="D69" s="157">
        <f>'【補助シート】契約設備内訳表（負荷）'!V73</f>
        <v>0</v>
      </c>
      <c r="E69" s="171">
        <f>'【補助シート】契約設備内訳表（負荷）'!X73</f>
        <v>0</v>
      </c>
      <c r="F69" s="172" t="str">
        <f>IF(C69="","",IF(ISERROR(VLOOKUP(C69,'機器ｺｰﾄﾞ（非表示）'!$A$2:$H$80,3,FALSE)),"",VLOOKUP(C69,'機器ｺｰﾄﾞ（非表示）'!$A$2:$H$80,3,FALSE)))</f>
        <v/>
      </c>
      <c r="G69" s="173" t="str">
        <f>IF(ISBLANK(D69),"",IF(C69=103,(VLOOKUP(D69,$BC$3:$BD$14,2,1))/1000,IF(C69=106,(VLOOKUP(D69,$BF$3:$BG$12,2,1))/1000,IF(C69=104,(VLOOKUP(D69,$AZ$3:$BA$8,2,1))/1000,IF(ISERROR(VLOOKUP(C69,'機器ｺｰﾄﾞ（非表示）'!$A$2:$H$80,5,FALSE)),"",ROUND(VLOOKUP(C69,'機器ｺｰﾄﾞ（非表示）'!$A$2:$H$80,5,FALSE)*D69*VLOOKUP(C69,'機器ｺｰﾄﾞ（非表示）'!$A$2:$H$80,6,FALSE),3))))))</f>
        <v/>
      </c>
      <c r="H69" s="157">
        <f t="shared" si="2"/>
        <v>0</v>
      </c>
      <c r="I69" s="158" t="str">
        <f t="shared" si="28"/>
        <v/>
      </c>
      <c r="L69" s="205"/>
      <c r="M69" s="170" t="str">
        <f>'【補助シート】契約設備内訳表（負荷）'!AG73</f>
        <v/>
      </c>
      <c r="N69" s="174">
        <f>'【補助シート】契約設備内訳表（負荷）'!AY73</f>
        <v>0</v>
      </c>
      <c r="O69" s="171">
        <f>'【補助シート】契約設備内訳表（負荷）'!BA73</f>
        <v>0</v>
      </c>
      <c r="P69" s="175" t="str">
        <f>IF(M69="","",IF(ISERROR(VLOOKUP(M69,'機器ｺｰﾄﾞ（非表示）'!$A$2:$H$80,3,FALSE)),"",VLOOKUP(M69,'機器ｺｰﾄﾞ（非表示）'!$A$2:$H$80,3,FALSE)))</f>
        <v/>
      </c>
      <c r="Q69" s="163" t="str">
        <f>IF(N69=0,"",ROUND(IF(ISERROR(VLOOKUP(M69,'機器ｺｰﾄﾞ（非表示）'!$A$2:$H$80,5,FALSE)),"",VLOOKUP(M69,'機器ｺｰﾄﾞ（非表示）'!$A$2:$H$80,5,FALSE))*N69*VLOOKUP(M69,'機器ｺｰﾄﾞ（非表示）'!$A$2:$H$80,6,FALSE),3))</f>
        <v/>
      </c>
      <c r="R69" s="164">
        <f t="shared" si="3"/>
        <v>0</v>
      </c>
      <c r="S69" s="165" t="str">
        <f t="shared" si="29"/>
        <v/>
      </c>
      <c r="U69" s="140">
        <f t="shared" si="30"/>
        <v>0</v>
      </c>
      <c r="V69" s="140">
        <f t="shared" si="31"/>
        <v>0</v>
      </c>
      <c r="W69" s="140">
        <f t="shared" si="32"/>
        <v>0</v>
      </c>
      <c r="X69" s="140" t="str">
        <f t="shared" si="33"/>
        <v/>
      </c>
      <c r="Y69" s="140">
        <f t="shared" si="34"/>
        <v>0</v>
      </c>
      <c r="Z69" s="140">
        <f t="shared" si="35"/>
        <v>0</v>
      </c>
      <c r="AA69" s="140">
        <f t="shared" si="36"/>
        <v>0</v>
      </c>
      <c r="AB69" s="140">
        <f t="shared" si="37"/>
        <v>0</v>
      </c>
      <c r="AC69" s="140">
        <f t="shared" si="38"/>
        <v>0</v>
      </c>
      <c r="AD69" s="140">
        <f t="shared" si="39"/>
        <v>0</v>
      </c>
      <c r="AE69" s="140">
        <f t="shared" si="40"/>
        <v>0</v>
      </c>
      <c r="AF69" s="140">
        <f t="shared" si="41"/>
        <v>0</v>
      </c>
      <c r="AG69" s="140">
        <f t="shared" si="42"/>
        <v>0</v>
      </c>
      <c r="AH69" s="140">
        <f t="shared" si="43"/>
        <v>0</v>
      </c>
      <c r="AI69" s="140">
        <f t="shared" si="44"/>
        <v>0</v>
      </c>
      <c r="AJ69" s="140">
        <f t="shared" si="45"/>
        <v>0</v>
      </c>
      <c r="AK69" s="140">
        <f t="shared" si="46"/>
        <v>0</v>
      </c>
      <c r="AL69" s="140">
        <f t="shared" si="47"/>
        <v>0</v>
      </c>
      <c r="AM69" s="140">
        <f t="shared" si="48"/>
        <v>0</v>
      </c>
      <c r="AN69" s="140">
        <f t="shared" si="49"/>
        <v>0</v>
      </c>
      <c r="AO69" s="140">
        <f t="shared" si="50"/>
        <v>0</v>
      </c>
      <c r="AP69" s="140">
        <f t="shared" si="51"/>
        <v>0</v>
      </c>
      <c r="AQ69" s="140">
        <f t="shared" si="52"/>
        <v>0</v>
      </c>
    </row>
    <row r="70" spans="2:43">
      <c r="B70" s="205"/>
      <c r="C70" s="170" t="str">
        <f>'【補助シート】契約設備内訳表（負荷）'!D74</f>
        <v/>
      </c>
      <c r="D70" s="157">
        <f>'【補助シート】契約設備内訳表（負荷）'!V74</f>
        <v>0</v>
      </c>
      <c r="E70" s="171">
        <f>'【補助シート】契約設備内訳表（負荷）'!X74</f>
        <v>0</v>
      </c>
      <c r="F70" s="172" t="str">
        <f>IF(C70="","",IF(ISERROR(VLOOKUP(C70,'機器ｺｰﾄﾞ（非表示）'!$A$2:$H$80,3,FALSE)),"",VLOOKUP(C70,'機器ｺｰﾄﾞ（非表示）'!$A$2:$H$80,3,FALSE)))</f>
        <v/>
      </c>
      <c r="G70" s="173" t="str">
        <f>IF(ISBLANK(D70),"",IF(C70=103,(VLOOKUP(D70,$BC$3:$BD$14,2,1))/1000,IF(C70=106,(VLOOKUP(D70,$BF$3:$BG$12,2,1))/1000,IF(C70=104,(VLOOKUP(D70,$AZ$3:$BA$8,2,1))/1000,IF(ISERROR(VLOOKUP(C70,'機器ｺｰﾄﾞ（非表示）'!$A$2:$H$80,5,FALSE)),"",ROUND(VLOOKUP(C70,'機器ｺｰﾄﾞ（非表示）'!$A$2:$H$80,5,FALSE)*D70*VLOOKUP(C70,'機器ｺｰﾄﾞ（非表示）'!$A$2:$H$80,6,FALSE),3))))))</f>
        <v/>
      </c>
      <c r="H70" s="157">
        <f t="shared" si="2"/>
        <v>0</v>
      </c>
      <c r="I70" s="158" t="str">
        <f t="shared" si="28"/>
        <v/>
      </c>
      <c r="L70" s="205"/>
      <c r="M70" s="170" t="str">
        <f>'【補助シート】契約設備内訳表（負荷）'!AG74</f>
        <v/>
      </c>
      <c r="N70" s="174">
        <f>'【補助シート】契約設備内訳表（負荷）'!AY74</f>
        <v>0</v>
      </c>
      <c r="O70" s="171">
        <f>'【補助シート】契約設備内訳表（負荷）'!BA74</f>
        <v>0</v>
      </c>
      <c r="P70" s="175" t="str">
        <f>IF(M70="","",IF(ISERROR(VLOOKUP(M70,'機器ｺｰﾄﾞ（非表示）'!$A$2:$H$80,3,FALSE)),"",VLOOKUP(M70,'機器ｺｰﾄﾞ（非表示）'!$A$2:$H$80,3,FALSE)))</f>
        <v/>
      </c>
      <c r="Q70" s="163" t="str">
        <f>IF(N70=0,"",ROUND(IF(ISERROR(VLOOKUP(M70,'機器ｺｰﾄﾞ（非表示）'!$A$2:$H$80,5,FALSE)),"",VLOOKUP(M70,'機器ｺｰﾄﾞ（非表示）'!$A$2:$H$80,5,FALSE))*N70*VLOOKUP(M70,'機器ｺｰﾄﾞ（非表示）'!$A$2:$H$80,6,FALSE),3))</f>
        <v/>
      </c>
      <c r="R70" s="164">
        <f t="shared" si="3"/>
        <v>0</v>
      </c>
      <c r="S70" s="165" t="str">
        <f t="shared" si="29"/>
        <v/>
      </c>
      <c r="U70" s="140">
        <f t="shared" si="30"/>
        <v>0</v>
      </c>
      <c r="V70" s="140">
        <f t="shared" si="31"/>
        <v>0</v>
      </c>
      <c r="W70" s="140">
        <f t="shared" si="32"/>
        <v>0</v>
      </c>
      <c r="X70" s="140" t="str">
        <f t="shared" si="33"/>
        <v/>
      </c>
      <c r="Y70" s="140">
        <f t="shared" si="34"/>
        <v>0</v>
      </c>
      <c r="Z70" s="140">
        <f t="shared" si="35"/>
        <v>0</v>
      </c>
      <c r="AA70" s="140">
        <f t="shared" si="36"/>
        <v>0</v>
      </c>
      <c r="AB70" s="140">
        <f t="shared" si="37"/>
        <v>0</v>
      </c>
      <c r="AC70" s="140">
        <f t="shared" si="38"/>
        <v>0</v>
      </c>
      <c r="AD70" s="140">
        <f t="shared" si="39"/>
        <v>0</v>
      </c>
      <c r="AE70" s="140">
        <f t="shared" si="40"/>
        <v>0</v>
      </c>
      <c r="AF70" s="140">
        <f t="shared" si="41"/>
        <v>0</v>
      </c>
      <c r="AG70" s="140">
        <f t="shared" si="42"/>
        <v>0</v>
      </c>
      <c r="AH70" s="140">
        <f t="shared" si="43"/>
        <v>0</v>
      </c>
      <c r="AI70" s="140">
        <f t="shared" si="44"/>
        <v>0</v>
      </c>
      <c r="AJ70" s="140">
        <f t="shared" si="45"/>
        <v>0</v>
      </c>
      <c r="AK70" s="140">
        <f t="shared" si="46"/>
        <v>0</v>
      </c>
      <c r="AL70" s="140">
        <f t="shared" si="47"/>
        <v>0</v>
      </c>
      <c r="AM70" s="140">
        <f t="shared" si="48"/>
        <v>0</v>
      </c>
      <c r="AN70" s="140">
        <f t="shared" si="49"/>
        <v>0</v>
      </c>
      <c r="AO70" s="140">
        <f t="shared" si="50"/>
        <v>0</v>
      </c>
      <c r="AP70" s="140">
        <f t="shared" si="51"/>
        <v>0</v>
      </c>
      <c r="AQ70" s="140">
        <f t="shared" si="52"/>
        <v>0</v>
      </c>
    </row>
    <row r="71" spans="2:43">
      <c r="B71" s="205"/>
      <c r="C71" s="170" t="str">
        <f>'【補助シート】契約設備内訳表（負荷）'!D75</f>
        <v/>
      </c>
      <c r="D71" s="157">
        <f>'【補助シート】契約設備内訳表（負荷）'!V75</f>
        <v>0</v>
      </c>
      <c r="E71" s="171">
        <f>'【補助シート】契約設備内訳表（負荷）'!X75</f>
        <v>0</v>
      </c>
      <c r="F71" s="172" t="str">
        <f>IF(C71="","",IF(ISERROR(VLOOKUP(C71,'機器ｺｰﾄﾞ（非表示）'!$A$2:$H$80,3,FALSE)),"",VLOOKUP(C71,'機器ｺｰﾄﾞ（非表示）'!$A$2:$H$80,3,FALSE)))</f>
        <v/>
      </c>
      <c r="G71" s="173" t="str">
        <f>IF(ISBLANK(D71),"",IF(C71=103,(VLOOKUP(D71,$BC$3:$BD$14,2,1))/1000,IF(C71=106,(VLOOKUP(D71,$BF$3:$BG$12,2,1))/1000,IF(C71=104,(VLOOKUP(D71,$AZ$3:$BA$8,2,1))/1000,IF(ISERROR(VLOOKUP(C71,'機器ｺｰﾄﾞ（非表示）'!$A$2:$H$80,5,FALSE)),"",ROUND(VLOOKUP(C71,'機器ｺｰﾄﾞ（非表示）'!$A$2:$H$80,5,FALSE)*D71*VLOOKUP(C71,'機器ｺｰﾄﾞ（非表示）'!$A$2:$H$80,6,FALSE),3))))))</f>
        <v/>
      </c>
      <c r="H71" s="157">
        <f t="shared" ref="H71:H85" si="53">IF(E71=0,0,E71)</f>
        <v>0</v>
      </c>
      <c r="I71" s="158" t="str">
        <f t="shared" si="28"/>
        <v/>
      </c>
      <c r="L71" s="205"/>
      <c r="M71" s="170" t="str">
        <f>'【補助シート】契約設備内訳表（負荷）'!AG75</f>
        <v/>
      </c>
      <c r="N71" s="174">
        <f>'【補助シート】契約設備内訳表（負荷）'!AY75</f>
        <v>0</v>
      </c>
      <c r="O71" s="171">
        <f>'【補助シート】契約設備内訳表（負荷）'!BA75</f>
        <v>0</v>
      </c>
      <c r="P71" s="175" t="str">
        <f>IF(M71="","",IF(ISERROR(VLOOKUP(M71,'機器ｺｰﾄﾞ（非表示）'!$A$2:$H$80,3,FALSE)),"",VLOOKUP(M71,'機器ｺｰﾄﾞ（非表示）'!$A$2:$H$80,3,FALSE)))</f>
        <v/>
      </c>
      <c r="Q71" s="163" t="str">
        <f>IF(N71=0,"",ROUND(IF(ISERROR(VLOOKUP(M71,'機器ｺｰﾄﾞ（非表示）'!$A$2:$H$80,5,FALSE)),"",VLOOKUP(M71,'機器ｺｰﾄﾞ（非表示）'!$A$2:$H$80,5,FALSE))*N71*VLOOKUP(M71,'機器ｺｰﾄﾞ（非表示）'!$A$2:$H$80,6,FALSE),3))</f>
        <v/>
      </c>
      <c r="R71" s="164">
        <f t="shared" ref="R71:R85" si="54">IF(O71=0,0,O71)</f>
        <v>0</v>
      </c>
      <c r="S71" s="165" t="str">
        <f t="shared" si="29"/>
        <v/>
      </c>
      <c r="U71" s="140">
        <f t="shared" si="30"/>
        <v>0</v>
      </c>
      <c r="V71" s="140">
        <f t="shared" si="31"/>
        <v>0</v>
      </c>
      <c r="W71" s="140">
        <f t="shared" si="32"/>
        <v>0</v>
      </c>
      <c r="X71" s="140" t="str">
        <f t="shared" si="33"/>
        <v/>
      </c>
      <c r="Y71" s="140">
        <f t="shared" si="34"/>
        <v>0</v>
      </c>
      <c r="Z71" s="140">
        <f t="shared" si="35"/>
        <v>0</v>
      </c>
      <c r="AA71" s="140">
        <f t="shared" si="36"/>
        <v>0</v>
      </c>
      <c r="AB71" s="140">
        <f t="shared" si="37"/>
        <v>0</v>
      </c>
      <c r="AC71" s="140">
        <f t="shared" si="38"/>
        <v>0</v>
      </c>
      <c r="AD71" s="140">
        <f t="shared" si="39"/>
        <v>0</v>
      </c>
      <c r="AE71" s="140">
        <f t="shared" si="40"/>
        <v>0</v>
      </c>
      <c r="AF71" s="140">
        <f t="shared" si="41"/>
        <v>0</v>
      </c>
      <c r="AG71" s="140">
        <f t="shared" si="42"/>
        <v>0</v>
      </c>
      <c r="AH71" s="140">
        <f t="shared" si="43"/>
        <v>0</v>
      </c>
      <c r="AI71" s="140">
        <f t="shared" si="44"/>
        <v>0</v>
      </c>
      <c r="AJ71" s="140">
        <f t="shared" si="45"/>
        <v>0</v>
      </c>
      <c r="AK71" s="140">
        <f t="shared" si="46"/>
        <v>0</v>
      </c>
      <c r="AL71" s="140">
        <f t="shared" si="47"/>
        <v>0</v>
      </c>
      <c r="AM71" s="140">
        <f t="shared" si="48"/>
        <v>0</v>
      </c>
      <c r="AN71" s="140">
        <f t="shared" si="49"/>
        <v>0</v>
      </c>
      <c r="AO71" s="140">
        <f t="shared" si="50"/>
        <v>0</v>
      </c>
      <c r="AP71" s="140">
        <f t="shared" si="51"/>
        <v>0</v>
      </c>
      <c r="AQ71" s="140">
        <f t="shared" si="52"/>
        <v>0</v>
      </c>
    </row>
    <row r="72" spans="2:43">
      <c r="B72" s="205"/>
      <c r="C72" s="170" t="str">
        <f>'【補助シート】契約設備内訳表（負荷）'!D76</f>
        <v/>
      </c>
      <c r="D72" s="157">
        <f>'【補助シート】契約設備内訳表（負荷）'!V76</f>
        <v>0</v>
      </c>
      <c r="E72" s="171">
        <f>'【補助シート】契約設備内訳表（負荷）'!X76</f>
        <v>0</v>
      </c>
      <c r="F72" s="172" t="str">
        <f>IF(C72="","",IF(ISERROR(VLOOKUP(C72,'機器ｺｰﾄﾞ（非表示）'!$A$2:$H$80,3,FALSE)),"",VLOOKUP(C72,'機器ｺｰﾄﾞ（非表示）'!$A$2:$H$80,3,FALSE)))</f>
        <v/>
      </c>
      <c r="G72" s="173" t="str">
        <f>IF(ISBLANK(D72),"",IF(C72=103,(VLOOKUP(D72,$BC$3:$BD$14,2,1))/1000,IF(C72=106,(VLOOKUP(D72,$BF$3:$BG$12,2,1))/1000,IF(C72=104,(VLOOKUP(D72,$AZ$3:$BA$8,2,1))/1000,IF(ISERROR(VLOOKUP(C72,'機器ｺｰﾄﾞ（非表示）'!$A$2:$H$80,5,FALSE)),"",ROUND(VLOOKUP(C72,'機器ｺｰﾄﾞ（非表示）'!$A$2:$H$80,5,FALSE)*D72*VLOOKUP(C72,'機器ｺｰﾄﾞ（非表示）'!$A$2:$H$80,6,FALSE),3))))))</f>
        <v/>
      </c>
      <c r="H72" s="157">
        <f t="shared" si="53"/>
        <v>0</v>
      </c>
      <c r="I72" s="158" t="str">
        <f t="shared" si="28"/>
        <v/>
      </c>
      <c r="L72" s="205"/>
      <c r="M72" s="170" t="str">
        <f>'【補助シート】契約設備内訳表（負荷）'!AG76</f>
        <v/>
      </c>
      <c r="N72" s="174">
        <f>'【補助シート】契約設備内訳表（負荷）'!AY76</f>
        <v>0</v>
      </c>
      <c r="O72" s="171">
        <f>'【補助シート】契約設備内訳表（負荷）'!BA76</f>
        <v>0</v>
      </c>
      <c r="P72" s="175" t="str">
        <f>IF(M72="","",IF(ISERROR(VLOOKUP(M72,'機器ｺｰﾄﾞ（非表示）'!$A$2:$H$80,3,FALSE)),"",VLOOKUP(M72,'機器ｺｰﾄﾞ（非表示）'!$A$2:$H$80,3,FALSE)))</f>
        <v/>
      </c>
      <c r="Q72" s="163" t="str">
        <f>IF(N72=0,"",ROUND(IF(ISERROR(VLOOKUP(M72,'機器ｺｰﾄﾞ（非表示）'!$A$2:$H$80,5,FALSE)),"",VLOOKUP(M72,'機器ｺｰﾄﾞ（非表示）'!$A$2:$H$80,5,FALSE))*N72*VLOOKUP(M72,'機器ｺｰﾄﾞ（非表示）'!$A$2:$H$80,6,FALSE),3))</f>
        <v/>
      </c>
      <c r="R72" s="164">
        <f t="shared" si="54"/>
        <v>0</v>
      </c>
      <c r="S72" s="165" t="str">
        <f t="shared" si="29"/>
        <v/>
      </c>
      <c r="U72" s="140">
        <f t="shared" si="30"/>
        <v>0</v>
      </c>
      <c r="V72" s="140">
        <f t="shared" si="31"/>
        <v>0</v>
      </c>
      <c r="W72" s="140">
        <f t="shared" si="32"/>
        <v>0</v>
      </c>
      <c r="X72" s="140" t="str">
        <f t="shared" si="33"/>
        <v/>
      </c>
      <c r="Y72" s="140">
        <f t="shared" si="34"/>
        <v>0</v>
      </c>
      <c r="Z72" s="140">
        <f t="shared" si="35"/>
        <v>0</v>
      </c>
      <c r="AA72" s="140">
        <f t="shared" si="36"/>
        <v>0</v>
      </c>
      <c r="AB72" s="140">
        <f t="shared" si="37"/>
        <v>0</v>
      </c>
      <c r="AC72" s="140">
        <f t="shared" si="38"/>
        <v>0</v>
      </c>
      <c r="AD72" s="140">
        <f t="shared" si="39"/>
        <v>0</v>
      </c>
      <c r="AE72" s="140">
        <f t="shared" si="40"/>
        <v>0</v>
      </c>
      <c r="AF72" s="140">
        <f t="shared" si="41"/>
        <v>0</v>
      </c>
      <c r="AG72" s="140">
        <f t="shared" si="42"/>
        <v>0</v>
      </c>
      <c r="AH72" s="140">
        <f t="shared" si="43"/>
        <v>0</v>
      </c>
      <c r="AI72" s="140">
        <f t="shared" si="44"/>
        <v>0</v>
      </c>
      <c r="AJ72" s="140">
        <f t="shared" si="45"/>
        <v>0</v>
      </c>
      <c r="AK72" s="140">
        <f t="shared" si="46"/>
        <v>0</v>
      </c>
      <c r="AL72" s="140">
        <f t="shared" si="47"/>
        <v>0</v>
      </c>
      <c r="AM72" s="140">
        <f t="shared" si="48"/>
        <v>0</v>
      </c>
      <c r="AN72" s="140">
        <f t="shared" si="49"/>
        <v>0</v>
      </c>
      <c r="AO72" s="140">
        <f t="shared" si="50"/>
        <v>0</v>
      </c>
      <c r="AP72" s="140">
        <f t="shared" si="51"/>
        <v>0</v>
      </c>
      <c r="AQ72" s="140">
        <f t="shared" si="52"/>
        <v>0</v>
      </c>
    </row>
    <row r="73" spans="2:43">
      <c r="B73" s="205"/>
      <c r="C73" s="170" t="str">
        <f>'【補助シート】契約設備内訳表（負荷）'!D77</f>
        <v/>
      </c>
      <c r="D73" s="157">
        <f>'【補助シート】契約設備内訳表（負荷）'!V77</f>
        <v>0</v>
      </c>
      <c r="E73" s="171">
        <f>'【補助シート】契約設備内訳表（負荷）'!X77</f>
        <v>0</v>
      </c>
      <c r="F73" s="172" t="str">
        <f>IF(C73="","",IF(ISERROR(VLOOKUP(C73,'機器ｺｰﾄﾞ（非表示）'!$A$2:$H$80,3,FALSE)),"",VLOOKUP(C73,'機器ｺｰﾄﾞ（非表示）'!$A$2:$H$80,3,FALSE)))</f>
        <v/>
      </c>
      <c r="G73" s="173" t="str">
        <f>IF(ISBLANK(D73),"",IF(C73=103,(VLOOKUP(D73,$BC$3:$BD$14,2,1))/1000,IF(C73=106,(VLOOKUP(D73,$BF$3:$BG$12,2,1))/1000,IF(C73=104,(VLOOKUP(D73,$AZ$3:$BA$8,2,1))/1000,IF(ISERROR(VLOOKUP(C73,'機器ｺｰﾄﾞ（非表示）'!$A$2:$H$80,5,FALSE)),"",ROUND(VLOOKUP(C73,'機器ｺｰﾄﾞ（非表示）'!$A$2:$H$80,5,FALSE)*D73*VLOOKUP(C73,'機器ｺｰﾄﾞ（非表示）'!$A$2:$H$80,6,FALSE),3))))))</f>
        <v/>
      </c>
      <c r="H73" s="157">
        <f t="shared" si="53"/>
        <v>0</v>
      </c>
      <c r="I73" s="158" t="str">
        <f t="shared" si="28"/>
        <v/>
      </c>
      <c r="L73" s="205"/>
      <c r="M73" s="170" t="str">
        <f>'【補助シート】契約設備内訳表（負荷）'!AG77</f>
        <v/>
      </c>
      <c r="N73" s="174">
        <f>'【補助シート】契約設備内訳表（負荷）'!AY77</f>
        <v>0</v>
      </c>
      <c r="O73" s="171">
        <f>'【補助シート】契約設備内訳表（負荷）'!BA77</f>
        <v>0</v>
      </c>
      <c r="P73" s="175" t="str">
        <f>IF(M73="","",IF(ISERROR(VLOOKUP(M73,'機器ｺｰﾄﾞ（非表示）'!$A$2:$H$80,3,FALSE)),"",VLOOKUP(M73,'機器ｺｰﾄﾞ（非表示）'!$A$2:$H$80,3,FALSE)))</f>
        <v/>
      </c>
      <c r="Q73" s="163" t="str">
        <f>IF(N73=0,"",ROUND(IF(ISERROR(VLOOKUP(M73,'機器ｺｰﾄﾞ（非表示）'!$A$2:$H$80,5,FALSE)),"",VLOOKUP(M73,'機器ｺｰﾄﾞ（非表示）'!$A$2:$H$80,5,FALSE))*N73*VLOOKUP(M73,'機器ｺｰﾄﾞ（非表示）'!$A$2:$H$80,6,FALSE),3))</f>
        <v/>
      </c>
      <c r="R73" s="164">
        <f t="shared" si="54"/>
        <v>0</v>
      </c>
      <c r="S73" s="165" t="str">
        <f t="shared" si="29"/>
        <v/>
      </c>
      <c r="U73" s="140">
        <f t="shared" si="30"/>
        <v>0</v>
      </c>
      <c r="V73" s="140">
        <f t="shared" si="31"/>
        <v>0</v>
      </c>
      <c r="W73" s="140">
        <f t="shared" si="32"/>
        <v>0</v>
      </c>
      <c r="X73" s="140" t="str">
        <f t="shared" si="33"/>
        <v/>
      </c>
      <c r="Y73" s="140">
        <f t="shared" si="34"/>
        <v>0</v>
      </c>
      <c r="Z73" s="140">
        <f t="shared" si="35"/>
        <v>0</v>
      </c>
      <c r="AA73" s="140">
        <f t="shared" si="36"/>
        <v>0</v>
      </c>
      <c r="AB73" s="140">
        <f t="shared" si="37"/>
        <v>0</v>
      </c>
      <c r="AC73" s="140">
        <f t="shared" si="38"/>
        <v>0</v>
      </c>
      <c r="AD73" s="140">
        <f t="shared" si="39"/>
        <v>0</v>
      </c>
      <c r="AE73" s="140">
        <f t="shared" si="40"/>
        <v>0</v>
      </c>
      <c r="AF73" s="140">
        <f t="shared" si="41"/>
        <v>0</v>
      </c>
      <c r="AG73" s="140">
        <f t="shared" si="42"/>
        <v>0</v>
      </c>
      <c r="AH73" s="140">
        <f t="shared" si="43"/>
        <v>0</v>
      </c>
      <c r="AI73" s="140">
        <f t="shared" si="44"/>
        <v>0</v>
      </c>
      <c r="AJ73" s="140">
        <f t="shared" si="45"/>
        <v>0</v>
      </c>
      <c r="AK73" s="140">
        <f t="shared" si="46"/>
        <v>0</v>
      </c>
      <c r="AL73" s="140">
        <f t="shared" si="47"/>
        <v>0</v>
      </c>
      <c r="AM73" s="140">
        <f t="shared" si="48"/>
        <v>0</v>
      </c>
      <c r="AN73" s="140">
        <f t="shared" si="49"/>
        <v>0</v>
      </c>
      <c r="AO73" s="140">
        <f t="shared" si="50"/>
        <v>0</v>
      </c>
      <c r="AP73" s="140">
        <f t="shared" si="51"/>
        <v>0</v>
      </c>
      <c r="AQ73" s="140">
        <f t="shared" si="52"/>
        <v>0</v>
      </c>
    </row>
    <row r="74" spans="2:43">
      <c r="B74" s="205"/>
      <c r="C74" s="170" t="str">
        <f>'【補助シート】契約設備内訳表（負荷）'!D78</f>
        <v/>
      </c>
      <c r="D74" s="157">
        <f>'【補助シート】契約設備内訳表（負荷）'!V78</f>
        <v>0</v>
      </c>
      <c r="E74" s="171">
        <f>'【補助シート】契約設備内訳表（負荷）'!X78</f>
        <v>0</v>
      </c>
      <c r="F74" s="172" t="str">
        <f>IF(C74="","",IF(ISERROR(VLOOKUP(C74,'機器ｺｰﾄﾞ（非表示）'!$A$2:$H$80,3,FALSE)),"",VLOOKUP(C74,'機器ｺｰﾄﾞ（非表示）'!$A$2:$H$80,3,FALSE)))</f>
        <v/>
      </c>
      <c r="G74" s="173" t="str">
        <f>IF(ISBLANK(D74),"",IF(C74=103,(VLOOKUP(D74,$BC$3:$BD$14,2,1))/1000,IF(C74=106,(VLOOKUP(D74,$BF$3:$BG$12,2,1))/1000,IF(C74=104,(VLOOKUP(D74,$AZ$3:$BA$8,2,1))/1000,IF(ISERROR(VLOOKUP(C74,'機器ｺｰﾄﾞ（非表示）'!$A$2:$H$80,5,FALSE)),"",ROUND(VLOOKUP(C74,'機器ｺｰﾄﾞ（非表示）'!$A$2:$H$80,5,FALSE)*D74*VLOOKUP(C74,'機器ｺｰﾄﾞ（非表示）'!$A$2:$H$80,6,FALSE),3))))))</f>
        <v/>
      </c>
      <c r="H74" s="157">
        <f t="shared" si="53"/>
        <v>0</v>
      </c>
      <c r="I74" s="158" t="str">
        <f t="shared" si="28"/>
        <v/>
      </c>
      <c r="L74" s="205"/>
      <c r="M74" s="170" t="str">
        <f>'【補助シート】契約設備内訳表（負荷）'!AG78</f>
        <v/>
      </c>
      <c r="N74" s="174">
        <f>'【補助シート】契約設備内訳表（負荷）'!AY78</f>
        <v>0</v>
      </c>
      <c r="O74" s="171">
        <f>'【補助シート】契約設備内訳表（負荷）'!BA78</f>
        <v>0</v>
      </c>
      <c r="P74" s="175" t="str">
        <f>IF(M74="","",IF(ISERROR(VLOOKUP(M74,'機器ｺｰﾄﾞ（非表示）'!$A$2:$H$80,3,FALSE)),"",VLOOKUP(M74,'機器ｺｰﾄﾞ（非表示）'!$A$2:$H$80,3,FALSE)))</f>
        <v/>
      </c>
      <c r="Q74" s="163" t="str">
        <f>IF(N74=0,"",ROUND(IF(ISERROR(VLOOKUP(M74,'機器ｺｰﾄﾞ（非表示）'!$A$2:$H$80,5,FALSE)),"",VLOOKUP(M74,'機器ｺｰﾄﾞ（非表示）'!$A$2:$H$80,5,FALSE))*N74*VLOOKUP(M74,'機器ｺｰﾄﾞ（非表示）'!$A$2:$H$80,6,FALSE),3))</f>
        <v/>
      </c>
      <c r="R74" s="164">
        <f t="shared" si="54"/>
        <v>0</v>
      </c>
      <c r="S74" s="165" t="str">
        <f t="shared" si="29"/>
        <v/>
      </c>
      <c r="U74" s="140">
        <f t="shared" si="30"/>
        <v>0</v>
      </c>
      <c r="V74" s="140">
        <f t="shared" si="31"/>
        <v>0</v>
      </c>
      <c r="W74" s="140">
        <f t="shared" si="32"/>
        <v>0</v>
      </c>
      <c r="X74" s="140" t="str">
        <f t="shared" si="33"/>
        <v/>
      </c>
      <c r="Y74" s="140">
        <f t="shared" si="34"/>
        <v>0</v>
      </c>
      <c r="Z74" s="140">
        <f t="shared" si="35"/>
        <v>0</v>
      </c>
      <c r="AA74" s="140">
        <f t="shared" si="36"/>
        <v>0</v>
      </c>
      <c r="AB74" s="140">
        <f t="shared" si="37"/>
        <v>0</v>
      </c>
      <c r="AC74" s="140">
        <f t="shared" si="38"/>
        <v>0</v>
      </c>
      <c r="AD74" s="140">
        <f t="shared" si="39"/>
        <v>0</v>
      </c>
      <c r="AE74" s="140">
        <f t="shared" si="40"/>
        <v>0</v>
      </c>
      <c r="AF74" s="140">
        <f t="shared" si="41"/>
        <v>0</v>
      </c>
      <c r="AG74" s="140">
        <f t="shared" si="42"/>
        <v>0</v>
      </c>
      <c r="AH74" s="140">
        <f t="shared" si="43"/>
        <v>0</v>
      </c>
      <c r="AI74" s="140">
        <f t="shared" si="44"/>
        <v>0</v>
      </c>
      <c r="AJ74" s="140">
        <f t="shared" si="45"/>
        <v>0</v>
      </c>
      <c r="AK74" s="140">
        <f t="shared" si="46"/>
        <v>0</v>
      </c>
      <c r="AL74" s="140">
        <f t="shared" si="47"/>
        <v>0</v>
      </c>
      <c r="AM74" s="140">
        <f t="shared" si="48"/>
        <v>0</v>
      </c>
      <c r="AN74" s="140">
        <f t="shared" si="49"/>
        <v>0</v>
      </c>
      <c r="AO74" s="140">
        <f t="shared" si="50"/>
        <v>0</v>
      </c>
      <c r="AP74" s="140">
        <f t="shared" si="51"/>
        <v>0</v>
      </c>
      <c r="AQ74" s="140">
        <f t="shared" si="52"/>
        <v>0</v>
      </c>
    </row>
    <row r="75" spans="2:43">
      <c r="B75" s="205"/>
      <c r="C75" s="170" t="str">
        <f>'【補助シート】契約設備内訳表（負荷）'!D79</f>
        <v/>
      </c>
      <c r="D75" s="157">
        <f>'【補助シート】契約設備内訳表（負荷）'!V79</f>
        <v>0</v>
      </c>
      <c r="E75" s="171">
        <f>'【補助シート】契約設備内訳表（負荷）'!X79</f>
        <v>0</v>
      </c>
      <c r="F75" s="172" t="str">
        <f>IF(C75="","",IF(ISERROR(VLOOKUP(C75,'機器ｺｰﾄﾞ（非表示）'!$A$2:$H$80,3,FALSE)),"",VLOOKUP(C75,'機器ｺｰﾄﾞ（非表示）'!$A$2:$H$80,3,FALSE)))</f>
        <v/>
      </c>
      <c r="G75" s="173" t="str">
        <f>IF(ISBLANK(D75),"",IF(C75=103,(VLOOKUP(D75,$BC$3:$BD$14,2,1))/1000,IF(C75=106,(VLOOKUP(D75,$BF$3:$BG$12,2,1))/1000,IF(C75=104,(VLOOKUP(D75,$AZ$3:$BA$8,2,1))/1000,IF(ISERROR(VLOOKUP(C75,'機器ｺｰﾄﾞ（非表示）'!$A$2:$H$80,5,FALSE)),"",ROUND(VLOOKUP(C75,'機器ｺｰﾄﾞ（非表示）'!$A$2:$H$80,5,FALSE)*D75*VLOOKUP(C75,'機器ｺｰﾄﾞ（非表示）'!$A$2:$H$80,6,FALSE),3))))))</f>
        <v/>
      </c>
      <c r="H75" s="157">
        <f t="shared" si="53"/>
        <v>0</v>
      </c>
      <c r="I75" s="158" t="str">
        <f t="shared" si="28"/>
        <v/>
      </c>
      <c r="L75" s="205"/>
      <c r="M75" s="170" t="str">
        <f>'【補助シート】契約設備内訳表（負荷）'!AG79</f>
        <v/>
      </c>
      <c r="N75" s="174">
        <f>'【補助シート】契約設備内訳表（負荷）'!AY79</f>
        <v>0</v>
      </c>
      <c r="O75" s="171">
        <f>'【補助シート】契約設備内訳表（負荷）'!BA79</f>
        <v>0</v>
      </c>
      <c r="P75" s="175" t="str">
        <f>IF(M75="","",IF(ISERROR(VLOOKUP(M75,'機器ｺｰﾄﾞ（非表示）'!$A$2:$H$80,3,FALSE)),"",VLOOKUP(M75,'機器ｺｰﾄﾞ（非表示）'!$A$2:$H$80,3,FALSE)))</f>
        <v/>
      </c>
      <c r="Q75" s="163" t="str">
        <f>IF(N75=0,"",ROUND(IF(ISERROR(VLOOKUP(M75,'機器ｺｰﾄﾞ（非表示）'!$A$2:$H$80,5,FALSE)),"",VLOOKUP(M75,'機器ｺｰﾄﾞ（非表示）'!$A$2:$H$80,5,FALSE))*N75*VLOOKUP(M75,'機器ｺｰﾄﾞ（非表示）'!$A$2:$H$80,6,FALSE),3))</f>
        <v/>
      </c>
      <c r="R75" s="164">
        <f t="shared" si="54"/>
        <v>0</v>
      </c>
      <c r="S75" s="165" t="str">
        <f t="shared" si="29"/>
        <v/>
      </c>
      <c r="U75" s="140">
        <f t="shared" si="30"/>
        <v>0</v>
      </c>
      <c r="V75" s="140">
        <f t="shared" si="31"/>
        <v>0</v>
      </c>
      <c r="W75" s="140">
        <f t="shared" si="32"/>
        <v>0</v>
      </c>
      <c r="X75" s="140" t="str">
        <f t="shared" si="33"/>
        <v/>
      </c>
      <c r="Y75" s="140">
        <f t="shared" si="34"/>
        <v>0</v>
      </c>
      <c r="Z75" s="140">
        <f t="shared" si="35"/>
        <v>0</v>
      </c>
      <c r="AA75" s="140">
        <f t="shared" si="36"/>
        <v>0</v>
      </c>
      <c r="AB75" s="140">
        <f t="shared" si="37"/>
        <v>0</v>
      </c>
      <c r="AC75" s="140">
        <f t="shared" si="38"/>
        <v>0</v>
      </c>
      <c r="AD75" s="140">
        <f t="shared" si="39"/>
        <v>0</v>
      </c>
      <c r="AE75" s="140">
        <f t="shared" si="40"/>
        <v>0</v>
      </c>
      <c r="AF75" s="140">
        <f t="shared" si="41"/>
        <v>0</v>
      </c>
      <c r="AG75" s="140">
        <f t="shared" si="42"/>
        <v>0</v>
      </c>
      <c r="AH75" s="140">
        <f t="shared" si="43"/>
        <v>0</v>
      </c>
      <c r="AI75" s="140">
        <f t="shared" si="44"/>
        <v>0</v>
      </c>
      <c r="AJ75" s="140">
        <f t="shared" si="45"/>
        <v>0</v>
      </c>
      <c r="AK75" s="140">
        <f t="shared" si="46"/>
        <v>0</v>
      </c>
      <c r="AL75" s="140">
        <f t="shared" si="47"/>
        <v>0</v>
      </c>
      <c r="AM75" s="140">
        <f t="shared" si="48"/>
        <v>0</v>
      </c>
      <c r="AN75" s="140">
        <f t="shared" si="49"/>
        <v>0</v>
      </c>
      <c r="AO75" s="140">
        <f t="shared" si="50"/>
        <v>0</v>
      </c>
      <c r="AP75" s="140">
        <f t="shared" si="51"/>
        <v>0</v>
      </c>
      <c r="AQ75" s="140">
        <f t="shared" si="52"/>
        <v>0</v>
      </c>
    </row>
    <row r="76" spans="2:43">
      <c r="B76" s="205"/>
      <c r="C76" s="170" t="str">
        <f>'【補助シート】契約設備内訳表（負荷）'!D80</f>
        <v/>
      </c>
      <c r="D76" s="157">
        <f>'【補助シート】契約設備内訳表（負荷）'!V80</f>
        <v>0</v>
      </c>
      <c r="E76" s="171">
        <f>'【補助シート】契約設備内訳表（負荷）'!X80</f>
        <v>0</v>
      </c>
      <c r="F76" s="172" t="str">
        <f>IF(C76="","",IF(ISERROR(VLOOKUP(C76,'機器ｺｰﾄﾞ（非表示）'!$A$2:$H$80,3,FALSE)),"",VLOOKUP(C76,'機器ｺｰﾄﾞ（非表示）'!$A$2:$H$80,3,FALSE)))</f>
        <v/>
      </c>
      <c r="G76" s="173" t="str">
        <f>IF(ISBLANK(D76),"",IF(C76=103,(VLOOKUP(D76,$BC$3:$BD$14,2,1))/1000,IF(C76=106,(VLOOKUP(D76,$BF$3:$BG$12,2,1))/1000,IF(C76=104,(VLOOKUP(D76,$AZ$3:$BA$8,2,1))/1000,IF(ISERROR(VLOOKUP(C76,'機器ｺｰﾄﾞ（非表示）'!$A$2:$H$80,5,FALSE)),"",ROUND(VLOOKUP(C76,'機器ｺｰﾄﾞ（非表示）'!$A$2:$H$80,5,FALSE)*D76*VLOOKUP(C76,'機器ｺｰﾄﾞ（非表示）'!$A$2:$H$80,6,FALSE),3))))))</f>
        <v/>
      </c>
      <c r="H76" s="157">
        <f t="shared" si="53"/>
        <v>0</v>
      </c>
      <c r="I76" s="158" t="str">
        <f t="shared" si="28"/>
        <v/>
      </c>
      <c r="L76" s="205"/>
      <c r="M76" s="170" t="str">
        <f>'【補助シート】契約設備内訳表（負荷）'!AG80</f>
        <v/>
      </c>
      <c r="N76" s="174">
        <f>'【補助シート】契約設備内訳表（負荷）'!AY80</f>
        <v>0</v>
      </c>
      <c r="O76" s="171">
        <f>'【補助シート】契約設備内訳表（負荷）'!BA80</f>
        <v>0</v>
      </c>
      <c r="P76" s="175" t="str">
        <f>IF(M76="","",IF(ISERROR(VLOOKUP(M76,'機器ｺｰﾄﾞ（非表示）'!$A$2:$H$80,3,FALSE)),"",VLOOKUP(M76,'機器ｺｰﾄﾞ（非表示）'!$A$2:$H$80,3,FALSE)))</f>
        <v/>
      </c>
      <c r="Q76" s="163" t="str">
        <f>IF(N76=0,"",ROUND(IF(ISERROR(VLOOKUP(M76,'機器ｺｰﾄﾞ（非表示）'!$A$2:$H$80,5,FALSE)),"",VLOOKUP(M76,'機器ｺｰﾄﾞ（非表示）'!$A$2:$H$80,5,FALSE))*N76*VLOOKUP(M76,'機器ｺｰﾄﾞ（非表示）'!$A$2:$H$80,6,FALSE),3))</f>
        <v/>
      </c>
      <c r="R76" s="164">
        <f t="shared" si="54"/>
        <v>0</v>
      </c>
      <c r="S76" s="165" t="str">
        <f t="shared" si="29"/>
        <v/>
      </c>
      <c r="U76" s="140">
        <f t="shared" si="30"/>
        <v>0</v>
      </c>
      <c r="V76" s="140">
        <f t="shared" si="31"/>
        <v>0</v>
      </c>
      <c r="W76" s="140">
        <f t="shared" si="32"/>
        <v>0</v>
      </c>
      <c r="X76" s="140" t="str">
        <f t="shared" si="33"/>
        <v/>
      </c>
      <c r="Y76" s="140">
        <f t="shared" si="34"/>
        <v>0</v>
      </c>
      <c r="Z76" s="140">
        <f t="shared" si="35"/>
        <v>0</v>
      </c>
      <c r="AA76" s="140">
        <f t="shared" si="36"/>
        <v>0</v>
      </c>
      <c r="AB76" s="140">
        <f t="shared" si="37"/>
        <v>0</v>
      </c>
      <c r="AC76" s="140">
        <f t="shared" si="38"/>
        <v>0</v>
      </c>
      <c r="AD76" s="140">
        <f t="shared" si="39"/>
        <v>0</v>
      </c>
      <c r="AE76" s="140">
        <f t="shared" si="40"/>
        <v>0</v>
      </c>
      <c r="AF76" s="140">
        <f t="shared" si="41"/>
        <v>0</v>
      </c>
      <c r="AG76" s="140">
        <f t="shared" si="42"/>
        <v>0</v>
      </c>
      <c r="AH76" s="140">
        <f t="shared" si="43"/>
        <v>0</v>
      </c>
      <c r="AI76" s="140">
        <f t="shared" si="44"/>
        <v>0</v>
      </c>
      <c r="AJ76" s="140">
        <f t="shared" si="45"/>
        <v>0</v>
      </c>
      <c r="AK76" s="140">
        <f t="shared" si="46"/>
        <v>0</v>
      </c>
      <c r="AL76" s="140">
        <f t="shared" si="47"/>
        <v>0</v>
      </c>
      <c r="AM76" s="140">
        <f t="shared" si="48"/>
        <v>0</v>
      </c>
      <c r="AN76" s="140">
        <f t="shared" si="49"/>
        <v>0</v>
      </c>
      <c r="AO76" s="140">
        <f t="shared" si="50"/>
        <v>0</v>
      </c>
      <c r="AP76" s="140">
        <f t="shared" si="51"/>
        <v>0</v>
      </c>
      <c r="AQ76" s="140">
        <f t="shared" si="52"/>
        <v>0</v>
      </c>
    </row>
    <row r="77" spans="2:43">
      <c r="B77" s="205"/>
      <c r="C77" s="170" t="str">
        <f>'【補助シート】契約設備内訳表（負荷）'!D81</f>
        <v/>
      </c>
      <c r="D77" s="157">
        <f>'【補助シート】契約設備内訳表（負荷）'!V81</f>
        <v>0</v>
      </c>
      <c r="E77" s="171">
        <f>'【補助シート】契約設備内訳表（負荷）'!X81</f>
        <v>0</v>
      </c>
      <c r="F77" s="172" t="str">
        <f>IF(C77="","",IF(ISERROR(VLOOKUP(C77,'機器ｺｰﾄﾞ（非表示）'!$A$2:$H$80,3,FALSE)),"",VLOOKUP(C77,'機器ｺｰﾄﾞ（非表示）'!$A$2:$H$80,3,FALSE)))</f>
        <v/>
      </c>
      <c r="G77" s="173" t="str">
        <f>IF(ISBLANK(D77),"",IF(C77=103,(VLOOKUP(D77,$BC$3:$BD$14,2,1))/1000,IF(C77=106,(VLOOKUP(D77,$BF$3:$BG$12,2,1))/1000,IF(C77=104,(VLOOKUP(D77,$AZ$3:$BA$8,2,1))/1000,IF(ISERROR(VLOOKUP(C77,'機器ｺｰﾄﾞ（非表示）'!$A$2:$H$80,5,FALSE)),"",ROUND(VLOOKUP(C77,'機器ｺｰﾄﾞ（非表示）'!$A$2:$H$80,5,FALSE)*D77*VLOOKUP(C77,'機器ｺｰﾄﾞ（非表示）'!$A$2:$H$80,6,FALSE),3))))))</f>
        <v/>
      </c>
      <c r="H77" s="157">
        <f t="shared" si="53"/>
        <v>0</v>
      </c>
      <c r="I77" s="158" t="str">
        <f t="shared" si="28"/>
        <v/>
      </c>
      <c r="L77" s="205"/>
      <c r="M77" s="170" t="str">
        <f>'【補助シート】契約設備内訳表（負荷）'!AG81</f>
        <v/>
      </c>
      <c r="N77" s="174">
        <f>'【補助シート】契約設備内訳表（負荷）'!AY81</f>
        <v>0</v>
      </c>
      <c r="O77" s="171">
        <f>'【補助シート】契約設備内訳表（負荷）'!BA81</f>
        <v>0</v>
      </c>
      <c r="P77" s="175" t="str">
        <f>IF(M77="","",IF(ISERROR(VLOOKUP(M77,'機器ｺｰﾄﾞ（非表示）'!$A$2:$H$80,3,FALSE)),"",VLOOKUP(M77,'機器ｺｰﾄﾞ（非表示）'!$A$2:$H$80,3,FALSE)))</f>
        <v/>
      </c>
      <c r="Q77" s="163" t="str">
        <f>IF(N77=0,"",ROUND(IF(ISERROR(VLOOKUP(M77,'機器ｺｰﾄﾞ（非表示）'!$A$2:$H$80,5,FALSE)),"",VLOOKUP(M77,'機器ｺｰﾄﾞ（非表示）'!$A$2:$H$80,5,FALSE))*N77*VLOOKUP(M77,'機器ｺｰﾄﾞ（非表示）'!$A$2:$H$80,6,FALSE),3))</f>
        <v/>
      </c>
      <c r="R77" s="164">
        <f t="shared" si="54"/>
        <v>0</v>
      </c>
      <c r="S77" s="165" t="str">
        <f t="shared" si="29"/>
        <v/>
      </c>
      <c r="U77" s="140">
        <f t="shared" si="30"/>
        <v>0</v>
      </c>
      <c r="V77" s="140">
        <f t="shared" si="31"/>
        <v>0</v>
      </c>
      <c r="W77" s="140">
        <f t="shared" si="32"/>
        <v>0</v>
      </c>
      <c r="X77" s="140" t="str">
        <f t="shared" si="33"/>
        <v/>
      </c>
      <c r="Y77" s="140">
        <f t="shared" si="34"/>
        <v>0</v>
      </c>
      <c r="Z77" s="140">
        <f t="shared" si="35"/>
        <v>0</v>
      </c>
      <c r="AA77" s="140">
        <f t="shared" si="36"/>
        <v>0</v>
      </c>
      <c r="AB77" s="140">
        <f t="shared" si="37"/>
        <v>0</v>
      </c>
      <c r="AC77" s="140">
        <f t="shared" si="38"/>
        <v>0</v>
      </c>
      <c r="AD77" s="140">
        <f t="shared" si="39"/>
        <v>0</v>
      </c>
      <c r="AE77" s="140">
        <f t="shared" si="40"/>
        <v>0</v>
      </c>
      <c r="AF77" s="140">
        <f t="shared" si="41"/>
        <v>0</v>
      </c>
      <c r="AG77" s="140">
        <f t="shared" si="42"/>
        <v>0</v>
      </c>
      <c r="AH77" s="140">
        <f t="shared" si="43"/>
        <v>0</v>
      </c>
      <c r="AI77" s="140">
        <f t="shared" si="44"/>
        <v>0</v>
      </c>
      <c r="AJ77" s="140">
        <f t="shared" si="45"/>
        <v>0</v>
      </c>
      <c r="AK77" s="140">
        <f t="shared" si="46"/>
        <v>0</v>
      </c>
      <c r="AL77" s="140">
        <f t="shared" si="47"/>
        <v>0</v>
      </c>
      <c r="AM77" s="140">
        <f t="shared" si="48"/>
        <v>0</v>
      </c>
      <c r="AN77" s="140">
        <f t="shared" si="49"/>
        <v>0</v>
      </c>
      <c r="AO77" s="140">
        <f t="shared" si="50"/>
        <v>0</v>
      </c>
      <c r="AP77" s="140">
        <f t="shared" si="51"/>
        <v>0</v>
      </c>
      <c r="AQ77" s="140">
        <f t="shared" si="52"/>
        <v>0</v>
      </c>
    </row>
    <row r="78" spans="2:43">
      <c r="B78" s="205"/>
      <c r="C78" s="170" t="str">
        <f>'【補助シート】契約設備内訳表（負荷）'!D82</f>
        <v/>
      </c>
      <c r="D78" s="157">
        <f>'【補助シート】契約設備内訳表（負荷）'!V82</f>
        <v>0</v>
      </c>
      <c r="E78" s="171">
        <f>'【補助シート】契約設備内訳表（負荷）'!X82</f>
        <v>0</v>
      </c>
      <c r="F78" s="172" t="str">
        <f>IF(C78="","",IF(ISERROR(VLOOKUP(C78,'機器ｺｰﾄﾞ（非表示）'!$A$2:$H$80,3,FALSE)),"",VLOOKUP(C78,'機器ｺｰﾄﾞ（非表示）'!$A$2:$H$80,3,FALSE)))</f>
        <v/>
      </c>
      <c r="G78" s="173" t="str">
        <f>IF(ISBLANK(D78),"",IF(C78=103,(VLOOKUP(D78,$BC$3:$BD$14,2,1))/1000,IF(C78=106,(VLOOKUP(D78,$BF$3:$BG$12,2,1))/1000,IF(C78=104,(VLOOKUP(D78,$AZ$3:$BA$8,2,1))/1000,IF(ISERROR(VLOOKUP(C78,'機器ｺｰﾄﾞ（非表示）'!$A$2:$H$80,5,FALSE)),"",ROUND(VLOOKUP(C78,'機器ｺｰﾄﾞ（非表示）'!$A$2:$H$80,5,FALSE)*D78*VLOOKUP(C78,'機器ｺｰﾄﾞ（非表示）'!$A$2:$H$80,6,FALSE),3))))))</f>
        <v/>
      </c>
      <c r="H78" s="157">
        <f t="shared" si="53"/>
        <v>0</v>
      </c>
      <c r="I78" s="158" t="str">
        <f t="shared" si="28"/>
        <v/>
      </c>
      <c r="L78" s="205"/>
      <c r="M78" s="170" t="str">
        <f>'【補助シート】契約設備内訳表（負荷）'!AG82</f>
        <v/>
      </c>
      <c r="N78" s="174">
        <f>'【補助シート】契約設備内訳表（負荷）'!AY82</f>
        <v>0</v>
      </c>
      <c r="O78" s="171">
        <f>'【補助シート】契約設備内訳表（負荷）'!BA82</f>
        <v>0</v>
      </c>
      <c r="P78" s="175" t="str">
        <f>IF(M78="","",IF(ISERROR(VLOOKUP(M78,'機器ｺｰﾄﾞ（非表示）'!$A$2:$H$80,3,FALSE)),"",VLOOKUP(M78,'機器ｺｰﾄﾞ（非表示）'!$A$2:$H$80,3,FALSE)))</f>
        <v/>
      </c>
      <c r="Q78" s="163" t="str">
        <f>IF(N78=0,"",ROUND(IF(ISERROR(VLOOKUP(M78,'機器ｺｰﾄﾞ（非表示）'!$A$2:$H$80,5,FALSE)),"",VLOOKUP(M78,'機器ｺｰﾄﾞ（非表示）'!$A$2:$H$80,5,FALSE))*N78*VLOOKUP(M78,'機器ｺｰﾄﾞ（非表示）'!$A$2:$H$80,6,FALSE),3))</f>
        <v/>
      </c>
      <c r="R78" s="164">
        <f t="shared" si="54"/>
        <v>0</v>
      </c>
      <c r="S78" s="165" t="str">
        <f t="shared" si="29"/>
        <v/>
      </c>
      <c r="U78" s="140">
        <f t="shared" si="30"/>
        <v>0</v>
      </c>
      <c r="V78" s="140">
        <f t="shared" si="31"/>
        <v>0</v>
      </c>
      <c r="W78" s="140">
        <f t="shared" si="32"/>
        <v>0</v>
      </c>
      <c r="X78" s="140" t="str">
        <f t="shared" si="33"/>
        <v/>
      </c>
      <c r="Y78" s="140">
        <f t="shared" si="34"/>
        <v>0</v>
      </c>
      <c r="Z78" s="140">
        <f t="shared" si="35"/>
        <v>0</v>
      </c>
      <c r="AA78" s="140">
        <f t="shared" si="36"/>
        <v>0</v>
      </c>
      <c r="AB78" s="140">
        <f t="shared" si="37"/>
        <v>0</v>
      </c>
      <c r="AC78" s="140">
        <f t="shared" si="38"/>
        <v>0</v>
      </c>
      <c r="AD78" s="140">
        <f t="shared" si="39"/>
        <v>0</v>
      </c>
      <c r="AE78" s="140">
        <f t="shared" si="40"/>
        <v>0</v>
      </c>
      <c r="AF78" s="140">
        <f t="shared" si="41"/>
        <v>0</v>
      </c>
      <c r="AG78" s="140">
        <f t="shared" si="42"/>
        <v>0</v>
      </c>
      <c r="AH78" s="140">
        <f t="shared" si="43"/>
        <v>0</v>
      </c>
      <c r="AI78" s="140">
        <f t="shared" si="44"/>
        <v>0</v>
      </c>
      <c r="AJ78" s="140">
        <f t="shared" si="45"/>
        <v>0</v>
      </c>
      <c r="AK78" s="140">
        <f t="shared" si="46"/>
        <v>0</v>
      </c>
      <c r="AL78" s="140">
        <f t="shared" si="47"/>
        <v>0</v>
      </c>
      <c r="AM78" s="140">
        <f t="shared" si="48"/>
        <v>0</v>
      </c>
      <c r="AN78" s="140">
        <f t="shared" si="49"/>
        <v>0</v>
      </c>
      <c r="AO78" s="140">
        <f t="shared" si="50"/>
        <v>0</v>
      </c>
      <c r="AP78" s="140">
        <f t="shared" si="51"/>
        <v>0</v>
      </c>
      <c r="AQ78" s="140">
        <f t="shared" si="52"/>
        <v>0</v>
      </c>
    </row>
    <row r="79" spans="2:43">
      <c r="B79" s="205"/>
      <c r="C79" s="170" t="str">
        <f>'【補助シート】契約設備内訳表（負荷）'!D83</f>
        <v/>
      </c>
      <c r="D79" s="157">
        <f>'【補助シート】契約設備内訳表（負荷）'!V83</f>
        <v>0</v>
      </c>
      <c r="E79" s="171">
        <f>'【補助シート】契約設備内訳表（負荷）'!X83</f>
        <v>0</v>
      </c>
      <c r="F79" s="172" t="str">
        <f>IF(C79="","",IF(ISERROR(VLOOKUP(C79,'機器ｺｰﾄﾞ（非表示）'!$A$2:$H$80,3,FALSE)),"",VLOOKUP(C79,'機器ｺｰﾄﾞ（非表示）'!$A$2:$H$80,3,FALSE)))</f>
        <v/>
      </c>
      <c r="G79" s="173" t="str">
        <f>IF(ISBLANK(D79),"",IF(C79=103,(VLOOKUP(D79,$BC$3:$BD$14,2,1))/1000,IF(C79=106,(VLOOKUP(D79,$BF$3:$BG$12,2,1))/1000,IF(C79=104,(VLOOKUP(D79,$AZ$3:$BA$8,2,1))/1000,IF(ISERROR(VLOOKUP(C79,'機器ｺｰﾄﾞ（非表示）'!$A$2:$H$80,5,FALSE)),"",ROUND(VLOOKUP(C79,'機器ｺｰﾄﾞ（非表示）'!$A$2:$H$80,5,FALSE)*D79*VLOOKUP(C79,'機器ｺｰﾄﾞ（非表示）'!$A$2:$H$80,6,FALSE),3))))))</f>
        <v/>
      </c>
      <c r="H79" s="157">
        <f t="shared" si="53"/>
        <v>0</v>
      </c>
      <c r="I79" s="158" t="str">
        <f t="shared" si="28"/>
        <v/>
      </c>
      <c r="L79" s="205"/>
      <c r="M79" s="170" t="str">
        <f>'【補助シート】契約設備内訳表（負荷）'!AG83</f>
        <v/>
      </c>
      <c r="N79" s="174">
        <f>'【補助シート】契約設備内訳表（負荷）'!AY83</f>
        <v>0</v>
      </c>
      <c r="O79" s="171">
        <f>'【補助シート】契約設備内訳表（負荷）'!BA83</f>
        <v>0</v>
      </c>
      <c r="P79" s="175" t="str">
        <f>IF(M79="","",IF(ISERROR(VLOOKUP(M79,'機器ｺｰﾄﾞ（非表示）'!$A$2:$H$80,3,FALSE)),"",VLOOKUP(M79,'機器ｺｰﾄﾞ（非表示）'!$A$2:$H$80,3,FALSE)))</f>
        <v/>
      </c>
      <c r="Q79" s="163" t="str">
        <f>IF(N79=0,"",ROUND(IF(ISERROR(VLOOKUP(M79,'機器ｺｰﾄﾞ（非表示）'!$A$2:$H$80,5,FALSE)),"",VLOOKUP(M79,'機器ｺｰﾄﾞ（非表示）'!$A$2:$H$80,5,FALSE))*N79*VLOOKUP(M79,'機器ｺｰﾄﾞ（非表示）'!$A$2:$H$80,6,FALSE),3))</f>
        <v/>
      </c>
      <c r="R79" s="164">
        <f t="shared" si="54"/>
        <v>0</v>
      </c>
      <c r="S79" s="165" t="str">
        <f t="shared" si="29"/>
        <v/>
      </c>
      <c r="U79" s="140">
        <f t="shared" si="30"/>
        <v>0</v>
      </c>
      <c r="V79" s="140">
        <f t="shared" si="31"/>
        <v>0</v>
      </c>
      <c r="W79" s="140">
        <f t="shared" si="32"/>
        <v>0</v>
      </c>
      <c r="X79" s="140" t="str">
        <f t="shared" si="33"/>
        <v/>
      </c>
      <c r="Y79" s="140">
        <f t="shared" si="34"/>
        <v>0</v>
      </c>
      <c r="Z79" s="140">
        <f t="shared" si="35"/>
        <v>0</v>
      </c>
      <c r="AA79" s="140">
        <f t="shared" si="36"/>
        <v>0</v>
      </c>
      <c r="AB79" s="140">
        <f t="shared" si="37"/>
        <v>0</v>
      </c>
      <c r="AC79" s="140">
        <f t="shared" si="38"/>
        <v>0</v>
      </c>
      <c r="AD79" s="140">
        <f t="shared" si="39"/>
        <v>0</v>
      </c>
      <c r="AE79" s="140">
        <f t="shared" si="40"/>
        <v>0</v>
      </c>
      <c r="AF79" s="140">
        <f t="shared" si="41"/>
        <v>0</v>
      </c>
      <c r="AG79" s="140">
        <f t="shared" si="42"/>
        <v>0</v>
      </c>
      <c r="AH79" s="140">
        <f t="shared" si="43"/>
        <v>0</v>
      </c>
      <c r="AI79" s="140">
        <f t="shared" si="44"/>
        <v>0</v>
      </c>
      <c r="AJ79" s="140">
        <f t="shared" si="45"/>
        <v>0</v>
      </c>
      <c r="AK79" s="140">
        <f t="shared" si="46"/>
        <v>0</v>
      </c>
      <c r="AL79" s="140">
        <f t="shared" si="47"/>
        <v>0</v>
      </c>
      <c r="AM79" s="140">
        <f t="shared" si="48"/>
        <v>0</v>
      </c>
      <c r="AN79" s="140">
        <f t="shared" si="49"/>
        <v>0</v>
      </c>
      <c r="AO79" s="140">
        <f t="shared" si="50"/>
        <v>0</v>
      </c>
      <c r="AP79" s="140">
        <f t="shared" si="51"/>
        <v>0</v>
      </c>
      <c r="AQ79" s="140">
        <f t="shared" si="52"/>
        <v>0</v>
      </c>
    </row>
    <row r="80" spans="2:43">
      <c r="B80" s="205"/>
      <c r="C80" s="170" t="str">
        <f>'【補助シート】契約設備内訳表（負荷）'!D84</f>
        <v/>
      </c>
      <c r="D80" s="157">
        <f>'【補助シート】契約設備内訳表（負荷）'!V84</f>
        <v>0</v>
      </c>
      <c r="E80" s="171">
        <f>'【補助シート】契約設備内訳表（負荷）'!X84</f>
        <v>0</v>
      </c>
      <c r="F80" s="172" t="str">
        <f>IF(C80="","",IF(ISERROR(VLOOKUP(C80,'機器ｺｰﾄﾞ（非表示）'!$A$2:$H$80,3,FALSE)),"",VLOOKUP(C80,'機器ｺｰﾄﾞ（非表示）'!$A$2:$H$80,3,FALSE)))</f>
        <v/>
      </c>
      <c r="G80" s="173" t="str">
        <f>IF(ISBLANK(D80),"",IF(C80=103,(VLOOKUP(D80,$BC$3:$BD$14,2,1))/1000,IF(C80=106,(VLOOKUP(D80,$BF$3:$BG$12,2,1))/1000,IF(C80=104,(VLOOKUP(D80,$AZ$3:$BA$8,2,1))/1000,IF(ISERROR(VLOOKUP(C80,'機器ｺｰﾄﾞ（非表示）'!$A$2:$H$80,5,FALSE)),"",ROUND(VLOOKUP(C80,'機器ｺｰﾄﾞ（非表示）'!$A$2:$H$80,5,FALSE)*D80*VLOOKUP(C80,'機器ｺｰﾄﾞ（非表示）'!$A$2:$H$80,6,FALSE),3))))))</f>
        <v/>
      </c>
      <c r="H80" s="157">
        <f t="shared" si="53"/>
        <v>0</v>
      </c>
      <c r="I80" s="158" t="str">
        <f t="shared" si="28"/>
        <v/>
      </c>
      <c r="L80" s="205"/>
      <c r="M80" s="170" t="str">
        <f>'【補助シート】契約設備内訳表（負荷）'!AG84</f>
        <v/>
      </c>
      <c r="N80" s="174">
        <f>'【補助シート】契約設備内訳表（負荷）'!AY84</f>
        <v>0</v>
      </c>
      <c r="O80" s="171">
        <f>'【補助シート】契約設備内訳表（負荷）'!BA84</f>
        <v>0</v>
      </c>
      <c r="P80" s="175" t="str">
        <f>IF(M80="","",IF(ISERROR(VLOOKUP(M80,'機器ｺｰﾄﾞ（非表示）'!$A$2:$H$80,3,FALSE)),"",VLOOKUP(M80,'機器ｺｰﾄﾞ（非表示）'!$A$2:$H$80,3,FALSE)))</f>
        <v/>
      </c>
      <c r="Q80" s="163" t="str">
        <f>IF(N80=0,"",ROUND(IF(ISERROR(VLOOKUP(M80,'機器ｺｰﾄﾞ（非表示）'!$A$2:$H$80,5,FALSE)),"",VLOOKUP(M80,'機器ｺｰﾄﾞ（非表示）'!$A$2:$H$80,5,FALSE))*N80*VLOOKUP(M80,'機器ｺｰﾄﾞ（非表示）'!$A$2:$H$80,6,FALSE),3))</f>
        <v/>
      </c>
      <c r="R80" s="164">
        <f t="shared" si="54"/>
        <v>0</v>
      </c>
      <c r="S80" s="165" t="str">
        <f t="shared" si="29"/>
        <v/>
      </c>
      <c r="U80" s="140">
        <f t="shared" si="30"/>
        <v>0</v>
      </c>
      <c r="V80" s="140">
        <f t="shared" si="31"/>
        <v>0</v>
      </c>
      <c r="W80" s="140">
        <f t="shared" si="32"/>
        <v>0</v>
      </c>
      <c r="X80" s="140" t="str">
        <f t="shared" si="33"/>
        <v/>
      </c>
      <c r="Y80" s="140">
        <f t="shared" si="34"/>
        <v>0</v>
      </c>
      <c r="Z80" s="140">
        <f t="shared" si="35"/>
        <v>0</v>
      </c>
      <c r="AA80" s="140">
        <f t="shared" si="36"/>
        <v>0</v>
      </c>
      <c r="AB80" s="140">
        <f t="shared" si="37"/>
        <v>0</v>
      </c>
      <c r="AC80" s="140">
        <f t="shared" si="38"/>
        <v>0</v>
      </c>
      <c r="AD80" s="140">
        <f t="shared" si="39"/>
        <v>0</v>
      </c>
      <c r="AE80" s="140">
        <f t="shared" si="40"/>
        <v>0</v>
      </c>
      <c r="AF80" s="140">
        <f t="shared" si="41"/>
        <v>0</v>
      </c>
      <c r="AG80" s="140">
        <f t="shared" si="42"/>
        <v>0</v>
      </c>
      <c r="AH80" s="140">
        <f t="shared" si="43"/>
        <v>0</v>
      </c>
      <c r="AI80" s="140">
        <f t="shared" si="44"/>
        <v>0</v>
      </c>
      <c r="AJ80" s="140">
        <f t="shared" si="45"/>
        <v>0</v>
      </c>
      <c r="AK80" s="140">
        <f t="shared" si="46"/>
        <v>0</v>
      </c>
      <c r="AL80" s="140">
        <f t="shared" si="47"/>
        <v>0</v>
      </c>
      <c r="AM80" s="140">
        <f t="shared" si="48"/>
        <v>0</v>
      </c>
      <c r="AN80" s="140">
        <f t="shared" si="49"/>
        <v>0</v>
      </c>
      <c r="AO80" s="140">
        <f t="shared" si="50"/>
        <v>0</v>
      </c>
      <c r="AP80" s="140">
        <f t="shared" si="51"/>
        <v>0</v>
      </c>
      <c r="AQ80" s="140">
        <f t="shared" si="52"/>
        <v>0</v>
      </c>
    </row>
    <row r="81" spans="2:43">
      <c r="B81" s="205"/>
      <c r="C81" s="170" t="str">
        <f>'【補助シート】契約設備内訳表（負荷）'!D85</f>
        <v/>
      </c>
      <c r="D81" s="157">
        <f>'【補助シート】契約設備内訳表（負荷）'!V85</f>
        <v>0</v>
      </c>
      <c r="E81" s="171">
        <f>'【補助シート】契約設備内訳表（負荷）'!X85</f>
        <v>0</v>
      </c>
      <c r="F81" s="172" t="str">
        <f>IF(C81="","",IF(ISERROR(VLOOKUP(C81,'機器ｺｰﾄﾞ（非表示）'!$A$2:$H$80,3,FALSE)),"",VLOOKUP(C81,'機器ｺｰﾄﾞ（非表示）'!$A$2:$H$80,3,FALSE)))</f>
        <v/>
      </c>
      <c r="G81" s="173" t="str">
        <f>IF(ISBLANK(D81),"",IF(C81=103,(VLOOKUP(D81,$BC$3:$BD$14,2,1))/1000,IF(C81=106,(VLOOKUP(D81,$BF$3:$BG$12,2,1))/1000,IF(C81=104,(VLOOKUP(D81,$AZ$3:$BA$8,2,1))/1000,IF(ISERROR(VLOOKUP(C81,'機器ｺｰﾄﾞ（非表示）'!$A$2:$H$80,5,FALSE)),"",ROUND(VLOOKUP(C81,'機器ｺｰﾄﾞ（非表示）'!$A$2:$H$80,5,FALSE)*D81*VLOOKUP(C81,'機器ｺｰﾄﾞ（非表示）'!$A$2:$H$80,6,FALSE),3))))))</f>
        <v/>
      </c>
      <c r="H81" s="157">
        <f t="shared" si="53"/>
        <v>0</v>
      </c>
      <c r="I81" s="158" t="str">
        <f t="shared" si="28"/>
        <v/>
      </c>
      <c r="L81" s="205"/>
      <c r="M81" s="170" t="str">
        <f>'【補助シート】契約設備内訳表（負荷）'!AG85</f>
        <v/>
      </c>
      <c r="N81" s="174">
        <f>'【補助シート】契約設備内訳表（負荷）'!AY85</f>
        <v>0</v>
      </c>
      <c r="O81" s="171">
        <f>'【補助シート】契約設備内訳表（負荷）'!BA85</f>
        <v>0</v>
      </c>
      <c r="P81" s="175" t="str">
        <f>IF(M81="","",IF(ISERROR(VLOOKUP(M81,'機器ｺｰﾄﾞ（非表示）'!$A$2:$H$80,3,FALSE)),"",VLOOKUP(M81,'機器ｺｰﾄﾞ（非表示）'!$A$2:$H$80,3,FALSE)))</f>
        <v/>
      </c>
      <c r="Q81" s="163" t="str">
        <f>IF(N81=0,"",ROUND(IF(ISERROR(VLOOKUP(M81,'機器ｺｰﾄﾞ（非表示）'!$A$2:$H$80,5,FALSE)),"",VLOOKUP(M81,'機器ｺｰﾄﾞ（非表示）'!$A$2:$H$80,5,FALSE))*N81*VLOOKUP(M81,'機器ｺｰﾄﾞ（非表示）'!$A$2:$H$80,6,FALSE),3))</f>
        <v/>
      </c>
      <c r="R81" s="164">
        <f t="shared" si="54"/>
        <v>0</v>
      </c>
      <c r="S81" s="165" t="str">
        <f t="shared" si="29"/>
        <v/>
      </c>
      <c r="U81" s="140">
        <f t="shared" si="30"/>
        <v>0</v>
      </c>
      <c r="V81" s="140">
        <f t="shared" si="31"/>
        <v>0</v>
      </c>
      <c r="W81" s="140">
        <f t="shared" si="32"/>
        <v>0</v>
      </c>
      <c r="X81" s="140" t="str">
        <f t="shared" si="33"/>
        <v/>
      </c>
      <c r="Y81" s="140">
        <f t="shared" si="34"/>
        <v>0</v>
      </c>
      <c r="Z81" s="140">
        <f t="shared" si="35"/>
        <v>0</v>
      </c>
      <c r="AA81" s="140">
        <f t="shared" si="36"/>
        <v>0</v>
      </c>
      <c r="AB81" s="140">
        <f t="shared" si="37"/>
        <v>0</v>
      </c>
      <c r="AC81" s="140">
        <f t="shared" si="38"/>
        <v>0</v>
      </c>
      <c r="AD81" s="140">
        <f t="shared" si="39"/>
        <v>0</v>
      </c>
      <c r="AE81" s="140">
        <f t="shared" si="40"/>
        <v>0</v>
      </c>
      <c r="AF81" s="140">
        <f t="shared" si="41"/>
        <v>0</v>
      </c>
      <c r="AG81" s="140">
        <f t="shared" si="42"/>
        <v>0</v>
      </c>
      <c r="AH81" s="140">
        <f t="shared" si="43"/>
        <v>0</v>
      </c>
      <c r="AI81" s="140">
        <f t="shared" si="44"/>
        <v>0</v>
      </c>
      <c r="AJ81" s="140">
        <f t="shared" si="45"/>
        <v>0</v>
      </c>
      <c r="AK81" s="140">
        <f t="shared" si="46"/>
        <v>0</v>
      </c>
      <c r="AL81" s="140">
        <f t="shared" si="47"/>
        <v>0</v>
      </c>
      <c r="AM81" s="140">
        <f t="shared" si="48"/>
        <v>0</v>
      </c>
      <c r="AN81" s="140">
        <f t="shared" si="49"/>
        <v>0</v>
      </c>
      <c r="AO81" s="140">
        <f t="shared" si="50"/>
        <v>0</v>
      </c>
      <c r="AP81" s="140">
        <f t="shared" si="51"/>
        <v>0</v>
      </c>
      <c r="AQ81" s="140">
        <f t="shared" si="52"/>
        <v>0</v>
      </c>
    </row>
    <row r="82" spans="2:43">
      <c r="B82" s="205"/>
      <c r="C82" s="170" t="str">
        <f>'【補助シート】契約設備内訳表（負荷）'!D86</f>
        <v/>
      </c>
      <c r="D82" s="157">
        <f>'【補助シート】契約設備内訳表（負荷）'!V86</f>
        <v>0</v>
      </c>
      <c r="E82" s="171">
        <f>'【補助シート】契約設備内訳表（負荷）'!X86</f>
        <v>0</v>
      </c>
      <c r="F82" s="172" t="str">
        <f>IF(C82="","",IF(ISERROR(VLOOKUP(C82,'機器ｺｰﾄﾞ（非表示）'!$A$2:$H$80,3,FALSE)),"",VLOOKUP(C82,'機器ｺｰﾄﾞ（非表示）'!$A$2:$H$80,3,FALSE)))</f>
        <v/>
      </c>
      <c r="G82" s="173" t="str">
        <f>IF(ISBLANK(D82),"",IF(C82=103,(VLOOKUP(D82,$BC$3:$BD$14,2,1))/1000,IF(C82=106,(VLOOKUP(D82,$BF$3:$BG$12,2,1))/1000,IF(C82=104,(VLOOKUP(D82,$AZ$3:$BA$8,2,1))/1000,IF(ISERROR(VLOOKUP(C82,'機器ｺｰﾄﾞ（非表示）'!$A$2:$H$80,5,FALSE)),"",ROUND(VLOOKUP(C82,'機器ｺｰﾄﾞ（非表示）'!$A$2:$H$80,5,FALSE)*D82*VLOOKUP(C82,'機器ｺｰﾄﾞ（非表示）'!$A$2:$H$80,6,FALSE),3))))))</f>
        <v/>
      </c>
      <c r="H82" s="157">
        <f t="shared" si="53"/>
        <v>0</v>
      </c>
      <c r="I82" s="158" t="str">
        <f t="shared" si="28"/>
        <v/>
      </c>
      <c r="L82" s="205"/>
      <c r="M82" s="170" t="str">
        <f>'【補助シート】契約設備内訳表（負荷）'!AG86</f>
        <v/>
      </c>
      <c r="N82" s="174">
        <f>'【補助シート】契約設備内訳表（負荷）'!AY86</f>
        <v>0</v>
      </c>
      <c r="O82" s="171">
        <f>'【補助シート】契約設備内訳表（負荷）'!BA86</f>
        <v>0</v>
      </c>
      <c r="P82" s="175" t="str">
        <f>IF(M82="","",IF(ISERROR(VLOOKUP(M82,'機器ｺｰﾄﾞ（非表示）'!$A$2:$H$80,3,FALSE)),"",VLOOKUP(M82,'機器ｺｰﾄﾞ（非表示）'!$A$2:$H$80,3,FALSE)))</f>
        <v/>
      </c>
      <c r="Q82" s="163" t="str">
        <f>IF(N82=0,"",ROUND(IF(ISERROR(VLOOKUP(M82,'機器ｺｰﾄﾞ（非表示）'!$A$2:$H$80,5,FALSE)),"",VLOOKUP(M82,'機器ｺｰﾄﾞ（非表示）'!$A$2:$H$80,5,FALSE))*N82*VLOOKUP(M82,'機器ｺｰﾄﾞ（非表示）'!$A$2:$H$80,6,FALSE),3))</f>
        <v/>
      </c>
      <c r="R82" s="164">
        <f t="shared" si="54"/>
        <v>0</v>
      </c>
      <c r="S82" s="165" t="str">
        <f t="shared" si="29"/>
        <v/>
      </c>
      <c r="U82" s="140">
        <f t="shared" si="30"/>
        <v>0</v>
      </c>
      <c r="V82" s="140">
        <f t="shared" si="31"/>
        <v>0</v>
      </c>
      <c r="W82" s="140">
        <f t="shared" si="32"/>
        <v>0</v>
      </c>
      <c r="X82" s="140" t="str">
        <f t="shared" si="33"/>
        <v/>
      </c>
      <c r="Y82" s="140">
        <f t="shared" si="34"/>
        <v>0</v>
      </c>
      <c r="Z82" s="140">
        <f t="shared" si="35"/>
        <v>0</v>
      </c>
      <c r="AA82" s="140">
        <f t="shared" si="36"/>
        <v>0</v>
      </c>
      <c r="AB82" s="140">
        <f t="shared" si="37"/>
        <v>0</v>
      </c>
      <c r="AC82" s="140">
        <f t="shared" si="38"/>
        <v>0</v>
      </c>
      <c r="AD82" s="140">
        <f t="shared" si="39"/>
        <v>0</v>
      </c>
      <c r="AE82" s="140">
        <f t="shared" si="40"/>
        <v>0</v>
      </c>
      <c r="AF82" s="140">
        <f t="shared" si="41"/>
        <v>0</v>
      </c>
      <c r="AG82" s="140">
        <f t="shared" si="42"/>
        <v>0</v>
      </c>
      <c r="AH82" s="140">
        <f t="shared" si="43"/>
        <v>0</v>
      </c>
      <c r="AI82" s="140">
        <f t="shared" si="44"/>
        <v>0</v>
      </c>
      <c r="AJ82" s="140">
        <f t="shared" si="45"/>
        <v>0</v>
      </c>
      <c r="AK82" s="140">
        <f t="shared" si="46"/>
        <v>0</v>
      </c>
      <c r="AL82" s="140">
        <f t="shared" si="47"/>
        <v>0</v>
      </c>
      <c r="AM82" s="140">
        <f t="shared" si="48"/>
        <v>0</v>
      </c>
      <c r="AN82" s="140">
        <f t="shared" si="49"/>
        <v>0</v>
      </c>
      <c r="AO82" s="140">
        <f t="shared" si="50"/>
        <v>0</v>
      </c>
      <c r="AP82" s="140">
        <f t="shared" si="51"/>
        <v>0</v>
      </c>
      <c r="AQ82" s="140">
        <f t="shared" si="52"/>
        <v>0</v>
      </c>
    </row>
    <row r="83" spans="2:43">
      <c r="B83" s="205"/>
      <c r="C83" s="170" t="str">
        <f>'【補助シート】契約設備内訳表（負荷）'!D87</f>
        <v/>
      </c>
      <c r="D83" s="157">
        <f>'【補助シート】契約設備内訳表（負荷）'!V87</f>
        <v>0</v>
      </c>
      <c r="E83" s="171">
        <f>'【補助シート】契約設備内訳表（負荷）'!X87</f>
        <v>0</v>
      </c>
      <c r="F83" s="172" t="str">
        <f>IF(C83="","",IF(ISERROR(VLOOKUP(C83,'機器ｺｰﾄﾞ（非表示）'!$A$2:$H$80,3,FALSE)),"",VLOOKUP(C83,'機器ｺｰﾄﾞ（非表示）'!$A$2:$H$80,3,FALSE)))</f>
        <v/>
      </c>
      <c r="G83" s="173" t="str">
        <f>IF(ISBLANK(D83),"",IF(C83=103,(VLOOKUP(D83,$BC$3:$BD$14,2,1))/1000,IF(C83=106,(VLOOKUP(D83,$BF$3:$BG$12,2,1))/1000,IF(C83=104,(VLOOKUP(D83,$AZ$3:$BA$8,2,1))/1000,IF(ISERROR(VLOOKUP(C83,'機器ｺｰﾄﾞ（非表示）'!$A$2:$H$80,5,FALSE)),"",ROUND(VLOOKUP(C83,'機器ｺｰﾄﾞ（非表示）'!$A$2:$H$80,5,FALSE)*D83*VLOOKUP(C83,'機器ｺｰﾄﾞ（非表示）'!$A$2:$H$80,6,FALSE),3))))))</f>
        <v/>
      </c>
      <c r="H83" s="157">
        <f t="shared" si="53"/>
        <v>0</v>
      </c>
      <c r="I83" s="158" t="str">
        <f t="shared" si="28"/>
        <v/>
      </c>
      <c r="L83" s="205"/>
      <c r="M83" s="170" t="str">
        <f>'【補助シート】契約設備内訳表（負荷）'!AG87</f>
        <v/>
      </c>
      <c r="N83" s="174">
        <f>'【補助シート】契約設備内訳表（負荷）'!AY87</f>
        <v>0</v>
      </c>
      <c r="O83" s="171">
        <f>'【補助シート】契約設備内訳表（負荷）'!BA87</f>
        <v>0</v>
      </c>
      <c r="P83" s="175" t="str">
        <f>IF(M83="","",IF(ISERROR(VLOOKUP(M83,'機器ｺｰﾄﾞ（非表示）'!$A$2:$H$80,3,FALSE)),"",VLOOKUP(M83,'機器ｺｰﾄﾞ（非表示）'!$A$2:$H$80,3,FALSE)))</f>
        <v/>
      </c>
      <c r="Q83" s="163" t="str">
        <f>IF(N83=0,"",ROUND(IF(ISERROR(VLOOKUP(M83,'機器ｺｰﾄﾞ（非表示）'!$A$2:$H$80,5,FALSE)),"",VLOOKUP(M83,'機器ｺｰﾄﾞ（非表示）'!$A$2:$H$80,5,FALSE))*N83*VLOOKUP(M83,'機器ｺｰﾄﾞ（非表示）'!$A$2:$H$80,6,FALSE),3))</f>
        <v/>
      </c>
      <c r="R83" s="164">
        <f t="shared" si="54"/>
        <v>0</v>
      </c>
      <c r="S83" s="165" t="str">
        <f t="shared" si="29"/>
        <v/>
      </c>
      <c r="U83" s="140">
        <f t="shared" si="30"/>
        <v>0</v>
      </c>
      <c r="V83" s="140">
        <f t="shared" si="31"/>
        <v>0</v>
      </c>
      <c r="W83" s="140">
        <f t="shared" si="32"/>
        <v>0</v>
      </c>
      <c r="X83" s="140" t="str">
        <f t="shared" si="33"/>
        <v/>
      </c>
      <c r="Y83" s="140">
        <f t="shared" si="34"/>
        <v>0</v>
      </c>
      <c r="Z83" s="140">
        <f t="shared" si="35"/>
        <v>0</v>
      </c>
      <c r="AA83" s="140">
        <f t="shared" si="36"/>
        <v>0</v>
      </c>
      <c r="AB83" s="140">
        <f t="shared" si="37"/>
        <v>0</v>
      </c>
      <c r="AC83" s="140">
        <f t="shared" si="38"/>
        <v>0</v>
      </c>
      <c r="AD83" s="140">
        <f t="shared" si="39"/>
        <v>0</v>
      </c>
      <c r="AE83" s="140">
        <f t="shared" si="40"/>
        <v>0</v>
      </c>
      <c r="AF83" s="140">
        <f t="shared" si="41"/>
        <v>0</v>
      </c>
      <c r="AG83" s="140">
        <f t="shared" si="42"/>
        <v>0</v>
      </c>
      <c r="AH83" s="140">
        <f t="shared" si="43"/>
        <v>0</v>
      </c>
      <c r="AI83" s="140">
        <f t="shared" si="44"/>
        <v>0</v>
      </c>
      <c r="AJ83" s="140">
        <f t="shared" si="45"/>
        <v>0</v>
      </c>
      <c r="AK83" s="140">
        <f t="shared" si="46"/>
        <v>0</v>
      </c>
      <c r="AL83" s="140">
        <f t="shared" si="47"/>
        <v>0</v>
      </c>
      <c r="AM83" s="140">
        <f t="shared" si="48"/>
        <v>0</v>
      </c>
      <c r="AN83" s="140">
        <f t="shared" si="49"/>
        <v>0</v>
      </c>
      <c r="AO83" s="140">
        <f t="shared" si="50"/>
        <v>0</v>
      </c>
      <c r="AP83" s="140">
        <f t="shared" si="51"/>
        <v>0</v>
      </c>
      <c r="AQ83" s="140">
        <f t="shared" si="52"/>
        <v>0</v>
      </c>
    </row>
    <row r="84" spans="2:43">
      <c r="B84" s="205"/>
      <c r="C84" s="170" t="str">
        <f>'【補助シート】契約設備内訳表（負荷）'!D88</f>
        <v/>
      </c>
      <c r="D84" s="157">
        <f>'【補助シート】契約設備内訳表（負荷）'!V88</f>
        <v>0</v>
      </c>
      <c r="E84" s="171">
        <f>'【補助シート】契約設備内訳表（負荷）'!X88</f>
        <v>0</v>
      </c>
      <c r="F84" s="172" t="str">
        <f>IF(C84="","",IF(ISERROR(VLOOKUP(C84,'機器ｺｰﾄﾞ（非表示）'!$A$2:$H$80,3,FALSE)),"",VLOOKUP(C84,'機器ｺｰﾄﾞ（非表示）'!$A$2:$H$80,3,FALSE)))</f>
        <v/>
      </c>
      <c r="G84" s="173" t="str">
        <f>IF(ISBLANK(D84),"",IF(C84=103,(VLOOKUP(D84,$BC$3:$BD$14,2,1))/1000,IF(C84=106,(VLOOKUP(D84,$BF$3:$BG$12,2,1))/1000,IF(C84=104,(VLOOKUP(D84,$AZ$3:$BA$8,2,1))/1000,IF(ISERROR(VLOOKUP(C84,'機器ｺｰﾄﾞ（非表示）'!$A$2:$H$80,5,FALSE)),"",ROUND(VLOOKUP(C84,'機器ｺｰﾄﾞ（非表示）'!$A$2:$H$80,5,FALSE)*D84*VLOOKUP(C84,'機器ｺｰﾄﾞ（非表示）'!$A$2:$H$80,6,FALSE),3))))))</f>
        <v/>
      </c>
      <c r="H84" s="157">
        <f t="shared" si="53"/>
        <v>0</v>
      </c>
      <c r="I84" s="158" t="str">
        <f t="shared" si="28"/>
        <v/>
      </c>
      <c r="L84" s="205"/>
      <c r="M84" s="170" t="str">
        <f>'【補助シート】契約設備内訳表（負荷）'!AG88</f>
        <v/>
      </c>
      <c r="N84" s="174">
        <f>'【補助シート】契約設備内訳表（負荷）'!AY88</f>
        <v>0</v>
      </c>
      <c r="O84" s="171">
        <f>'【補助シート】契約設備内訳表（負荷）'!BA88</f>
        <v>0</v>
      </c>
      <c r="P84" s="175" t="str">
        <f>IF(M84="","",IF(ISERROR(VLOOKUP(M84,'機器ｺｰﾄﾞ（非表示）'!$A$2:$H$80,3,FALSE)),"",VLOOKUP(M84,'機器ｺｰﾄﾞ（非表示）'!$A$2:$H$80,3,FALSE)))</f>
        <v/>
      </c>
      <c r="Q84" s="163" t="str">
        <f>IF(N84=0,"",ROUND(IF(ISERROR(VLOOKUP(M84,'機器ｺｰﾄﾞ（非表示）'!$A$2:$H$80,5,FALSE)),"",VLOOKUP(M84,'機器ｺｰﾄﾞ（非表示）'!$A$2:$H$80,5,FALSE))*N84*VLOOKUP(M84,'機器ｺｰﾄﾞ（非表示）'!$A$2:$H$80,6,FALSE),3))</f>
        <v/>
      </c>
      <c r="R84" s="164">
        <f t="shared" si="54"/>
        <v>0</v>
      </c>
      <c r="S84" s="165" t="str">
        <f t="shared" si="29"/>
        <v/>
      </c>
      <c r="U84" s="140">
        <f t="shared" si="30"/>
        <v>0</v>
      </c>
      <c r="V84" s="140">
        <f t="shared" si="31"/>
        <v>0</v>
      </c>
      <c r="W84" s="140">
        <f t="shared" si="32"/>
        <v>0</v>
      </c>
      <c r="X84" s="140" t="str">
        <f t="shared" si="33"/>
        <v/>
      </c>
      <c r="Y84" s="140">
        <f t="shared" si="34"/>
        <v>0</v>
      </c>
      <c r="Z84" s="140">
        <f t="shared" si="35"/>
        <v>0</v>
      </c>
      <c r="AA84" s="140">
        <f t="shared" si="36"/>
        <v>0</v>
      </c>
      <c r="AB84" s="140">
        <f t="shared" si="37"/>
        <v>0</v>
      </c>
      <c r="AC84" s="140">
        <f t="shared" si="38"/>
        <v>0</v>
      </c>
      <c r="AD84" s="140">
        <f t="shared" si="39"/>
        <v>0</v>
      </c>
      <c r="AE84" s="140">
        <f t="shared" si="40"/>
        <v>0</v>
      </c>
      <c r="AF84" s="140">
        <f t="shared" si="41"/>
        <v>0</v>
      </c>
      <c r="AG84" s="140">
        <f t="shared" si="42"/>
        <v>0</v>
      </c>
      <c r="AH84" s="140">
        <f t="shared" si="43"/>
        <v>0</v>
      </c>
      <c r="AI84" s="140">
        <f t="shared" si="44"/>
        <v>0</v>
      </c>
      <c r="AJ84" s="140">
        <f t="shared" si="45"/>
        <v>0</v>
      </c>
      <c r="AK84" s="140">
        <f t="shared" si="46"/>
        <v>0</v>
      </c>
      <c r="AL84" s="140">
        <f t="shared" si="47"/>
        <v>0</v>
      </c>
      <c r="AM84" s="140">
        <f t="shared" si="48"/>
        <v>0</v>
      </c>
      <c r="AN84" s="140">
        <f t="shared" si="49"/>
        <v>0</v>
      </c>
      <c r="AO84" s="140">
        <f t="shared" si="50"/>
        <v>0</v>
      </c>
      <c r="AP84" s="140">
        <f t="shared" si="51"/>
        <v>0</v>
      </c>
      <c r="AQ84" s="140">
        <f t="shared" si="52"/>
        <v>0</v>
      </c>
    </row>
    <row r="85" spans="2:43">
      <c r="B85" s="205"/>
      <c r="C85" s="170" t="str">
        <f>'【補助シート】契約設備内訳表（負荷）'!D89</f>
        <v/>
      </c>
      <c r="D85" s="157">
        <f>'【補助シート】契約設備内訳表（負荷）'!V89</f>
        <v>0</v>
      </c>
      <c r="E85" s="171">
        <f>'【補助シート】契約設備内訳表（負荷）'!X89</f>
        <v>0</v>
      </c>
      <c r="F85" s="172" t="str">
        <f>IF(C85="","",IF(ISERROR(VLOOKUP(C85,'機器ｺｰﾄﾞ（非表示）'!$A$2:$H$80,3,FALSE)),"",VLOOKUP(C85,'機器ｺｰﾄﾞ（非表示）'!$A$2:$H$80,3,FALSE)))</f>
        <v/>
      </c>
      <c r="G85" s="173" t="str">
        <f>IF(ISBLANK(D85),"",IF(C85=103,(VLOOKUP(D85,$BC$3:$BD$14,2,1))/1000,IF(C85=106,(VLOOKUP(D85,$BF$3:$BG$12,2,1))/1000,IF(C85=104,(VLOOKUP(D85,$AZ$3:$BA$8,2,1))/1000,IF(ISERROR(VLOOKUP(C85,'機器ｺｰﾄﾞ（非表示）'!$A$2:$H$80,5,FALSE)),"",ROUND(VLOOKUP(C85,'機器ｺｰﾄﾞ（非表示）'!$A$2:$H$80,5,FALSE)*D85*VLOOKUP(C85,'機器ｺｰﾄﾞ（非表示）'!$A$2:$H$80,6,FALSE),3))))))</f>
        <v/>
      </c>
      <c r="H85" s="157">
        <f t="shared" si="53"/>
        <v>0</v>
      </c>
      <c r="I85" s="158" t="str">
        <f t="shared" si="28"/>
        <v/>
      </c>
      <c r="L85" s="205"/>
      <c r="M85" s="170" t="str">
        <f>'【補助シート】契約設備内訳表（負荷）'!AG89</f>
        <v/>
      </c>
      <c r="N85" s="174">
        <f>'【補助シート】契約設備内訳表（負荷）'!AY89</f>
        <v>0</v>
      </c>
      <c r="O85" s="171">
        <f>'【補助シート】契約設備内訳表（負荷）'!BA89</f>
        <v>0</v>
      </c>
      <c r="P85" s="175" t="str">
        <f>IF(M85="","",IF(ISERROR(VLOOKUP(M85,'機器ｺｰﾄﾞ（非表示）'!$A$2:$H$80,3,FALSE)),"",VLOOKUP(M85,'機器ｺｰﾄﾞ（非表示）'!$A$2:$H$80,3,FALSE)))</f>
        <v/>
      </c>
      <c r="Q85" s="163" t="str">
        <f>IF(N85=0,"",ROUND(IF(ISERROR(VLOOKUP(M85,'機器ｺｰﾄﾞ（非表示）'!$A$2:$H$80,5,FALSE)),"",VLOOKUP(M85,'機器ｺｰﾄﾞ（非表示）'!$A$2:$H$80,5,FALSE))*N85*VLOOKUP(M85,'機器ｺｰﾄﾞ（非表示）'!$A$2:$H$80,6,FALSE),3))</f>
        <v/>
      </c>
      <c r="R85" s="164">
        <f t="shared" si="54"/>
        <v>0</v>
      </c>
      <c r="S85" s="165" t="str">
        <f t="shared" si="29"/>
        <v/>
      </c>
      <c r="U85" s="140">
        <f t="shared" si="30"/>
        <v>0</v>
      </c>
      <c r="V85" s="140">
        <f t="shared" si="31"/>
        <v>0</v>
      </c>
      <c r="W85" s="140">
        <f t="shared" si="32"/>
        <v>0</v>
      </c>
      <c r="X85" s="140" t="str">
        <f t="shared" si="33"/>
        <v/>
      </c>
      <c r="Y85" s="140">
        <f t="shared" si="34"/>
        <v>0</v>
      </c>
      <c r="Z85" s="140">
        <f t="shared" si="35"/>
        <v>0</v>
      </c>
      <c r="AA85" s="140">
        <f t="shared" si="36"/>
        <v>0</v>
      </c>
      <c r="AB85" s="140">
        <f t="shared" si="37"/>
        <v>0</v>
      </c>
      <c r="AC85" s="140">
        <f t="shared" si="38"/>
        <v>0</v>
      </c>
      <c r="AD85" s="140">
        <f t="shared" si="39"/>
        <v>0</v>
      </c>
      <c r="AE85" s="140">
        <f t="shared" si="40"/>
        <v>0</v>
      </c>
      <c r="AF85" s="140">
        <f t="shared" si="41"/>
        <v>0</v>
      </c>
      <c r="AG85" s="140">
        <f t="shared" si="42"/>
        <v>0</v>
      </c>
      <c r="AH85" s="140">
        <f t="shared" si="43"/>
        <v>0</v>
      </c>
      <c r="AI85" s="140">
        <f t="shared" si="44"/>
        <v>0</v>
      </c>
      <c r="AJ85" s="140">
        <f t="shared" si="45"/>
        <v>0</v>
      </c>
      <c r="AK85" s="140">
        <f t="shared" si="46"/>
        <v>0</v>
      </c>
      <c r="AL85" s="140">
        <f t="shared" si="47"/>
        <v>0</v>
      </c>
      <c r="AM85" s="140">
        <f t="shared" si="48"/>
        <v>0</v>
      </c>
      <c r="AN85" s="140">
        <f t="shared" si="49"/>
        <v>0</v>
      </c>
      <c r="AO85" s="140">
        <f t="shared" si="50"/>
        <v>0</v>
      </c>
      <c r="AP85" s="140">
        <f t="shared" si="51"/>
        <v>0</v>
      </c>
      <c r="AQ85" s="140">
        <f t="shared" si="52"/>
        <v>0</v>
      </c>
    </row>
    <row r="86" spans="2:43">
      <c r="B86" s="205"/>
      <c r="C86" s="170" t="str">
        <f>'【補助シート】契約設備内訳表（負荷）'!D90</f>
        <v/>
      </c>
      <c r="D86" s="157">
        <f>'【補助シート】契約設備内訳表（負荷）'!V90</f>
        <v>0</v>
      </c>
      <c r="E86" s="171">
        <f>'【補助シート】契約設備内訳表（負荷）'!X90</f>
        <v>0</v>
      </c>
      <c r="F86" s="172" t="str">
        <f>IF(C86="","",IF(ISERROR(VLOOKUP(C86,'機器ｺｰﾄﾞ（非表示）'!$A$2:$H$80,3,FALSE)),"",VLOOKUP(C86,'機器ｺｰﾄﾞ（非表示）'!$A$2:$H$80,3,FALSE)))</f>
        <v/>
      </c>
      <c r="G86" s="173" t="str">
        <f>IF(ISBLANK(D86),"",IF(C86=103,(VLOOKUP(D86,$BC$3:$BD$14,2,1))/1000,IF(C86=106,(VLOOKUP(D86,$BF$3:$BG$12,2,1))/1000,IF(C86=104,(VLOOKUP(D86,$AZ$3:$BA$8,2,1))/1000,IF(ISERROR(VLOOKUP(C86,'機器ｺｰﾄﾞ（非表示）'!$A$2:$H$80,5,FALSE)),"",ROUND(VLOOKUP(C86,'機器ｺｰﾄﾞ（非表示）'!$A$2:$H$80,5,FALSE)*D86*VLOOKUP(C86,'機器ｺｰﾄﾞ（非表示）'!$A$2:$H$80,6,FALSE),3))))))</f>
        <v/>
      </c>
      <c r="H86" s="157">
        <f t="shared" ref="H86:H255" si="55">IF(E86=0,0,E86)</f>
        <v>0</v>
      </c>
      <c r="I86" s="158" t="str">
        <f t="shared" ref="I86:I255" si="56">IF(D86=0,"",G86*H86)</f>
        <v/>
      </c>
      <c r="L86" s="205"/>
      <c r="M86" s="170" t="str">
        <f>'【補助シート】契約設備内訳表（負荷）'!AG90</f>
        <v/>
      </c>
      <c r="N86" s="174">
        <f>'【補助シート】契約設備内訳表（負荷）'!AY90</f>
        <v>0</v>
      </c>
      <c r="O86" s="171">
        <f>'【補助シート】契約設備内訳表（負荷）'!BA90</f>
        <v>0</v>
      </c>
      <c r="P86" s="175" t="str">
        <f>IF(M86="","",IF(ISERROR(VLOOKUP(M86,'機器ｺｰﾄﾞ（非表示）'!$A$2:$H$80,3,FALSE)),"",VLOOKUP(M86,'機器ｺｰﾄﾞ（非表示）'!$A$2:$H$80,3,FALSE)))</f>
        <v/>
      </c>
      <c r="Q86" s="163" t="str">
        <f>IF(N86=0,"",ROUND(IF(ISERROR(VLOOKUP(M86,'機器ｺｰﾄﾞ（非表示）'!$A$2:$H$80,5,FALSE)),"",VLOOKUP(M86,'機器ｺｰﾄﾞ（非表示）'!$A$2:$H$80,5,FALSE))*N86*VLOOKUP(M86,'機器ｺｰﾄﾞ（非表示）'!$A$2:$H$80,6,FALSE),3))</f>
        <v/>
      </c>
      <c r="R86" s="164">
        <f t="shared" ref="R86:R255" si="57">IF(O86=0,0,O86)</f>
        <v>0</v>
      </c>
      <c r="S86" s="165" t="str">
        <f t="shared" ref="S86:S255" si="58">IF(N86=0,"",Q86*R86)</f>
        <v/>
      </c>
      <c r="U86" s="140">
        <f t="shared" ref="U86:U255" si="59">IF(ISBLANK(C86),"",IF(AND(C86&gt;=101,C86&lt;=109),I86,0))</f>
        <v>0</v>
      </c>
      <c r="V86" s="140">
        <f t="shared" ref="V86:V255" si="60">IF(ISBLANK(C86),"",IF(AND(C86&gt;=201,C86&lt;=399),I86,0))</f>
        <v>0</v>
      </c>
      <c r="W86" s="140">
        <f t="shared" ref="W86:W255" si="61">IF(ISBLANK(C86),"",IF(AND(C86&gt;=401,C86&lt;=402),I86,0))</f>
        <v>0</v>
      </c>
      <c r="X86" s="140" t="str">
        <f t="shared" ref="X86:X255" si="62">Q86</f>
        <v/>
      </c>
      <c r="Y86" s="140">
        <f t="shared" ref="Y86:Y255" si="63">IF(R86&gt;1,Q86,0)</f>
        <v>0</v>
      </c>
      <c r="Z86" s="140">
        <f t="shared" ref="Z86:Z255" si="64">IF(R86&gt;2,Q86,0)</f>
        <v>0</v>
      </c>
      <c r="AA86" s="140">
        <f t="shared" ref="AA86:AA255" si="65">IF(R86&gt;3,Q86,0)</f>
        <v>0</v>
      </c>
      <c r="AB86" s="140">
        <f t="shared" ref="AB86:AB255" si="66">IF(R86&gt;4,Q86,0)</f>
        <v>0</v>
      </c>
      <c r="AC86" s="140">
        <f t="shared" ref="AC86:AC255" si="67">IF(R86&gt;5,Q86,0)</f>
        <v>0</v>
      </c>
      <c r="AD86" s="140">
        <f t="shared" ref="AD86:AD255" si="68">IF(R86&gt;6,Q86,0)</f>
        <v>0</v>
      </c>
      <c r="AE86" s="140">
        <f t="shared" ref="AE86:AE255" si="69">IF(R86&gt;7,Q86,0)</f>
        <v>0</v>
      </c>
      <c r="AF86" s="140">
        <f t="shared" ref="AF86:AF255" si="70">IF(R86&gt;8,Q86,0)</f>
        <v>0</v>
      </c>
      <c r="AG86" s="140">
        <f t="shared" ref="AG86:AG255" si="71">IF(R86&gt;9,Q86,0)</f>
        <v>0</v>
      </c>
      <c r="AH86" s="140">
        <f t="shared" ref="AH86:AH255" si="72">IF(R86&gt;10,Q86,0)</f>
        <v>0</v>
      </c>
      <c r="AI86" s="140">
        <f t="shared" ref="AI86:AI255" si="73">IF(R86&gt;11,Q86,0)</f>
        <v>0</v>
      </c>
      <c r="AJ86" s="140">
        <f t="shared" ref="AJ86:AJ255" si="74">IF(R86&gt;12,Q86,0)</f>
        <v>0</v>
      </c>
      <c r="AK86" s="140">
        <f t="shared" ref="AK86:AK255" si="75">IF(R86&gt;13,Q86,0)</f>
        <v>0</v>
      </c>
      <c r="AL86" s="140">
        <f t="shared" ref="AL86:AL255" si="76">IF(R86&gt;14,Q86,0)</f>
        <v>0</v>
      </c>
      <c r="AM86" s="140">
        <f t="shared" ref="AM86:AM255" si="77">IF(R86&gt;15,Q86,0)</f>
        <v>0</v>
      </c>
      <c r="AN86" s="140">
        <f t="shared" ref="AN86:AN255" si="78">IF(R86&gt;16,Q86,0)</f>
        <v>0</v>
      </c>
      <c r="AO86" s="140">
        <f t="shared" ref="AO86:AO255" si="79">IF(R86&gt;17,Q86,0)</f>
        <v>0</v>
      </c>
      <c r="AP86" s="140">
        <f t="shared" ref="AP86:AP255" si="80">IF(R86&gt;18,Q86,0)</f>
        <v>0</v>
      </c>
      <c r="AQ86" s="140">
        <f t="shared" ref="AQ86:AQ255" si="81">IF(R86&gt;19,Q86,0)</f>
        <v>0</v>
      </c>
    </row>
    <row r="87" spans="2:43">
      <c r="B87" s="205"/>
      <c r="C87" s="170" t="str">
        <f>'【補助シート】契約設備内訳表（負荷）'!D91</f>
        <v/>
      </c>
      <c r="D87" s="157">
        <f>'【補助シート】契約設備内訳表（負荷）'!V91</f>
        <v>0</v>
      </c>
      <c r="E87" s="171">
        <f>'【補助シート】契約設備内訳表（負荷）'!X91</f>
        <v>0</v>
      </c>
      <c r="F87" s="172" t="str">
        <f>IF(C87="","",IF(ISERROR(VLOOKUP(C87,'機器ｺｰﾄﾞ（非表示）'!$A$2:$H$80,3,FALSE)),"",VLOOKUP(C87,'機器ｺｰﾄﾞ（非表示）'!$A$2:$H$80,3,FALSE)))</f>
        <v/>
      </c>
      <c r="G87" s="173" t="str">
        <f>IF(ISBLANK(D87),"",IF(C87=103,(VLOOKUP(D87,$BC$3:$BD$14,2,1))/1000,IF(C87=106,(VLOOKUP(D87,$BF$3:$BG$12,2,1))/1000,IF(C87=104,(VLOOKUP(D87,$AZ$3:$BA$8,2,1))/1000,IF(ISERROR(VLOOKUP(C87,'機器ｺｰﾄﾞ（非表示）'!$A$2:$H$80,5,FALSE)),"",ROUND(VLOOKUP(C87,'機器ｺｰﾄﾞ（非表示）'!$A$2:$H$80,5,FALSE)*D87*VLOOKUP(C87,'機器ｺｰﾄﾞ（非表示）'!$A$2:$H$80,6,FALSE),3))))))</f>
        <v/>
      </c>
      <c r="H87" s="157">
        <f t="shared" si="55"/>
        <v>0</v>
      </c>
      <c r="I87" s="158" t="str">
        <f t="shared" si="56"/>
        <v/>
      </c>
      <c r="L87" s="205"/>
      <c r="M87" s="170" t="str">
        <f>'【補助シート】契約設備内訳表（負荷）'!AG91</f>
        <v/>
      </c>
      <c r="N87" s="174">
        <f>'【補助シート】契約設備内訳表（負荷）'!AY91</f>
        <v>0</v>
      </c>
      <c r="O87" s="171">
        <f>'【補助シート】契約設備内訳表（負荷）'!BA91</f>
        <v>0</v>
      </c>
      <c r="P87" s="175" t="str">
        <f>IF(M87="","",IF(ISERROR(VLOOKUP(M87,'機器ｺｰﾄﾞ（非表示）'!$A$2:$H$80,3,FALSE)),"",VLOOKUP(M87,'機器ｺｰﾄﾞ（非表示）'!$A$2:$H$80,3,FALSE)))</f>
        <v/>
      </c>
      <c r="Q87" s="163" t="str">
        <f>IF(N87=0,"",ROUND(IF(ISERROR(VLOOKUP(M87,'機器ｺｰﾄﾞ（非表示）'!$A$2:$H$80,5,FALSE)),"",VLOOKUP(M87,'機器ｺｰﾄﾞ（非表示）'!$A$2:$H$80,5,FALSE))*N87*VLOOKUP(M87,'機器ｺｰﾄﾞ（非表示）'!$A$2:$H$80,6,FALSE),3))</f>
        <v/>
      </c>
      <c r="R87" s="164">
        <f t="shared" si="57"/>
        <v>0</v>
      </c>
      <c r="S87" s="165" t="str">
        <f t="shared" si="58"/>
        <v/>
      </c>
      <c r="U87" s="140">
        <f t="shared" si="59"/>
        <v>0</v>
      </c>
      <c r="V87" s="140">
        <f t="shared" si="60"/>
        <v>0</v>
      </c>
      <c r="W87" s="140">
        <f t="shared" si="61"/>
        <v>0</v>
      </c>
      <c r="X87" s="140" t="str">
        <f t="shared" si="62"/>
        <v/>
      </c>
      <c r="Y87" s="140">
        <f t="shared" si="63"/>
        <v>0</v>
      </c>
      <c r="Z87" s="140">
        <f t="shared" si="64"/>
        <v>0</v>
      </c>
      <c r="AA87" s="140">
        <f t="shared" si="65"/>
        <v>0</v>
      </c>
      <c r="AB87" s="140">
        <f t="shared" si="66"/>
        <v>0</v>
      </c>
      <c r="AC87" s="140">
        <f t="shared" si="67"/>
        <v>0</v>
      </c>
      <c r="AD87" s="140">
        <f t="shared" si="68"/>
        <v>0</v>
      </c>
      <c r="AE87" s="140">
        <f t="shared" si="69"/>
        <v>0</v>
      </c>
      <c r="AF87" s="140">
        <f t="shared" si="70"/>
        <v>0</v>
      </c>
      <c r="AG87" s="140">
        <f t="shared" si="71"/>
        <v>0</v>
      </c>
      <c r="AH87" s="140">
        <f t="shared" si="72"/>
        <v>0</v>
      </c>
      <c r="AI87" s="140">
        <f t="shared" si="73"/>
        <v>0</v>
      </c>
      <c r="AJ87" s="140">
        <f t="shared" si="74"/>
        <v>0</v>
      </c>
      <c r="AK87" s="140">
        <f t="shared" si="75"/>
        <v>0</v>
      </c>
      <c r="AL87" s="140">
        <f t="shared" si="76"/>
        <v>0</v>
      </c>
      <c r="AM87" s="140">
        <f t="shared" si="77"/>
        <v>0</v>
      </c>
      <c r="AN87" s="140">
        <f t="shared" si="78"/>
        <v>0</v>
      </c>
      <c r="AO87" s="140">
        <f t="shared" si="79"/>
        <v>0</v>
      </c>
      <c r="AP87" s="140">
        <f t="shared" si="80"/>
        <v>0</v>
      </c>
      <c r="AQ87" s="140">
        <f t="shared" si="81"/>
        <v>0</v>
      </c>
    </row>
    <row r="88" spans="2:43">
      <c r="B88" s="205"/>
      <c r="C88" s="170" t="str">
        <f>'【補助シート】契約設備内訳表（負荷）'!D92</f>
        <v/>
      </c>
      <c r="D88" s="157">
        <f>'【補助シート】契約設備内訳表（負荷）'!V92</f>
        <v>0</v>
      </c>
      <c r="E88" s="171">
        <f>'【補助シート】契約設備内訳表（負荷）'!X92</f>
        <v>0</v>
      </c>
      <c r="F88" s="172" t="str">
        <f>IF(C88="","",IF(ISERROR(VLOOKUP(C88,'機器ｺｰﾄﾞ（非表示）'!$A$2:$H$80,3,FALSE)),"",VLOOKUP(C88,'機器ｺｰﾄﾞ（非表示）'!$A$2:$H$80,3,FALSE)))</f>
        <v/>
      </c>
      <c r="G88" s="173" t="str">
        <f>IF(ISBLANK(D88),"",IF(C88=103,(VLOOKUP(D88,$BC$3:$BD$14,2,1))/1000,IF(C88=106,(VLOOKUP(D88,$BF$3:$BG$12,2,1))/1000,IF(C88=104,(VLOOKUP(D88,$AZ$3:$BA$8,2,1))/1000,IF(ISERROR(VLOOKUP(C88,'機器ｺｰﾄﾞ（非表示）'!$A$2:$H$80,5,FALSE)),"",ROUND(VLOOKUP(C88,'機器ｺｰﾄﾞ（非表示）'!$A$2:$H$80,5,FALSE)*D88*VLOOKUP(C88,'機器ｺｰﾄﾞ（非表示）'!$A$2:$H$80,6,FALSE),3))))))</f>
        <v/>
      </c>
      <c r="H88" s="157">
        <f t="shared" si="55"/>
        <v>0</v>
      </c>
      <c r="I88" s="158" t="str">
        <f t="shared" si="56"/>
        <v/>
      </c>
      <c r="L88" s="205"/>
      <c r="M88" s="170" t="str">
        <f>'【補助シート】契約設備内訳表（負荷）'!AG92</f>
        <v/>
      </c>
      <c r="N88" s="174">
        <f>'【補助シート】契約設備内訳表（負荷）'!AY92</f>
        <v>0</v>
      </c>
      <c r="O88" s="171">
        <f>'【補助シート】契約設備内訳表（負荷）'!BA92</f>
        <v>0</v>
      </c>
      <c r="P88" s="175" t="str">
        <f>IF(M88="","",IF(ISERROR(VLOOKUP(M88,'機器ｺｰﾄﾞ（非表示）'!$A$2:$H$80,3,FALSE)),"",VLOOKUP(M88,'機器ｺｰﾄﾞ（非表示）'!$A$2:$H$80,3,FALSE)))</f>
        <v/>
      </c>
      <c r="Q88" s="163" t="str">
        <f>IF(N88=0,"",ROUND(IF(ISERROR(VLOOKUP(M88,'機器ｺｰﾄﾞ（非表示）'!$A$2:$H$80,5,FALSE)),"",VLOOKUP(M88,'機器ｺｰﾄﾞ（非表示）'!$A$2:$H$80,5,FALSE))*N88*VLOOKUP(M88,'機器ｺｰﾄﾞ（非表示）'!$A$2:$H$80,6,FALSE),3))</f>
        <v/>
      </c>
      <c r="R88" s="164">
        <f t="shared" si="57"/>
        <v>0</v>
      </c>
      <c r="S88" s="165" t="str">
        <f t="shared" si="58"/>
        <v/>
      </c>
      <c r="U88" s="140">
        <f t="shared" si="59"/>
        <v>0</v>
      </c>
      <c r="V88" s="140">
        <f t="shared" si="60"/>
        <v>0</v>
      </c>
      <c r="W88" s="140">
        <f t="shared" si="61"/>
        <v>0</v>
      </c>
      <c r="X88" s="140" t="str">
        <f t="shared" si="62"/>
        <v/>
      </c>
      <c r="Y88" s="140">
        <f t="shared" si="63"/>
        <v>0</v>
      </c>
      <c r="Z88" s="140">
        <f t="shared" si="64"/>
        <v>0</v>
      </c>
      <c r="AA88" s="140">
        <f t="shared" si="65"/>
        <v>0</v>
      </c>
      <c r="AB88" s="140">
        <f t="shared" si="66"/>
        <v>0</v>
      </c>
      <c r="AC88" s="140">
        <f t="shared" si="67"/>
        <v>0</v>
      </c>
      <c r="AD88" s="140">
        <f t="shared" si="68"/>
        <v>0</v>
      </c>
      <c r="AE88" s="140">
        <f t="shared" si="69"/>
        <v>0</v>
      </c>
      <c r="AF88" s="140">
        <f t="shared" si="70"/>
        <v>0</v>
      </c>
      <c r="AG88" s="140">
        <f t="shared" si="71"/>
        <v>0</v>
      </c>
      <c r="AH88" s="140">
        <f t="shared" si="72"/>
        <v>0</v>
      </c>
      <c r="AI88" s="140">
        <f t="shared" si="73"/>
        <v>0</v>
      </c>
      <c r="AJ88" s="140">
        <f t="shared" si="74"/>
        <v>0</v>
      </c>
      <c r="AK88" s="140">
        <f t="shared" si="75"/>
        <v>0</v>
      </c>
      <c r="AL88" s="140">
        <f t="shared" si="76"/>
        <v>0</v>
      </c>
      <c r="AM88" s="140">
        <f t="shared" si="77"/>
        <v>0</v>
      </c>
      <c r="AN88" s="140">
        <f t="shared" si="78"/>
        <v>0</v>
      </c>
      <c r="AO88" s="140">
        <f t="shared" si="79"/>
        <v>0</v>
      </c>
      <c r="AP88" s="140">
        <f t="shared" si="80"/>
        <v>0</v>
      </c>
      <c r="AQ88" s="140">
        <f t="shared" si="81"/>
        <v>0</v>
      </c>
    </row>
    <row r="89" spans="2:43">
      <c r="B89" s="205"/>
      <c r="C89" s="170" t="str">
        <f>'【補助シート】契約設備内訳表（負荷）'!D93</f>
        <v/>
      </c>
      <c r="D89" s="157">
        <f>'【補助シート】契約設備内訳表（負荷）'!V93</f>
        <v>0</v>
      </c>
      <c r="E89" s="171">
        <f>'【補助シート】契約設備内訳表（負荷）'!X93</f>
        <v>0</v>
      </c>
      <c r="F89" s="172" t="str">
        <f>IF(C89="","",IF(ISERROR(VLOOKUP(C89,'機器ｺｰﾄﾞ（非表示）'!$A$2:$H$80,3,FALSE)),"",VLOOKUP(C89,'機器ｺｰﾄﾞ（非表示）'!$A$2:$H$80,3,FALSE)))</f>
        <v/>
      </c>
      <c r="G89" s="173" t="str">
        <f>IF(ISBLANK(D89),"",IF(C89=103,(VLOOKUP(D89,$BC$3:$BD$14,2,1))/1000,IF(C89=106,(VLOOKUP(D89,$BF$3:$BG$12,2,1))/1000,IF(C89=104,(VLOOKUP(D89,$AZ$3:$BA$8,2,1))/1000,IF(ISERROR(VLOOKUP(C89,'機器ｺｰﾄﾞ（非表示）'!$A$2:$H$80,5,FALSE)),"",ROUND(VLOOKUP(C89,'機器ｺｰﾄﾞ（非表示）'!$A$2:$H$80,5,FALSE)*D89*VLOOKUP(C89,'機器ｺｰﾄﾞ（非表示）'!$A$2:$H$80,6,FALSE),3))))))</f>
        <v/>
      </c>
      <c r="H89" s="157">
        <f t="shared" si="55"/>
        <v>0</v>
      </c>
      <c r="I89" s="158" t="str">
        <f t="shared" si="56"/>
        <v/>
      </c>
      <c r="L89" s="205"/>
      <c r="M89" s="170" t="str">
        <f>'【補助シート】契約設備内訳表（負荷）'!AG93</f>
        <v/>
      </c>
      <c r="N89" s="174">
        <f>'【補助シート】契約設備内訳表（負荷）'!AY93</f>
        <v>0</v>
      </c>
      <c r="O89" s="171">
        <f>'【補助シート】契約設備内訳表（負荷）'!BA93</f>
        <v>0</v>
      </c>
      <c r="P89" s="175" t="str">
        <f>IF(M89="","",IF(ISERROR(VLOOKUP(M89,'機器ｺｰﾄﾞ（非表示）'!$A$2:$H$80,3,FALSE)),"",VLOOKUP(M89,'機器ｺｰﾄﾞ（非表示）'!$A$2:$H$80,3,FALSE)))</f>
        <v/>
      </c>
      <c r="Q89" s="163" t="str">
        <f>IF(N89=0,"",ROUND(IF(ISERROR(VLOOKUP(M89,'機器ｺｰﾄﾞ（非表示）'!$A$2:$H$80,5,FALSE)),"",VLOOKUP(M89,'機器ｺｰﾄﾞ（非表示）'!$A$2:$H$80,5,FALSE))*N89*VLOOKUP(M89,'機器ｺｰﾄﾞ（非表示）'!$A$2:$H$80,6,FALSE),3))</f>
        <v/>
      </c>
      <c r="R89" s="164">
        <f t="shared" si="57"/>
        <v>0</v>
      </c>
      <c r="S89" s="165" t="str">
        <f t="shared" si="58"/>
        <v/>
      </c>
      <c r="U89" s="140">
        <f t="shared" si="59"/>
        <v>0</v>
      </c>
      <c r="V89" s="140">
        <f t="shared" si="60"/>
        <v>0</v>
      </c>
      <c r="W89" s="140">
        <f t="shared" si="61"/>
        <v>0</v>
      </c>
      <c r="X89" s="140" t="str">
        <f t="shared" si="62"/>
        <v/>
      </c>
      <c r="Y89" s="140">
        <f t="shared" si="63"/>
        <v>0</v>
      </c>
      <c r="Z89" s="140">
        <f t="shared" si="64"/>
        <v>0</v>
      </c>
      <c r="AA89" s="140">
        <f t="shared" si="65"/>
        <v>0</v>
      </c>
      <c r="AB89" s="140">
        <f t="shared" si="66"/>
        <v>0</v>
      </c>
      <c r="AC89" s="140">
        <f t="shared" si="67"/>
        <v>0</v>
      </c>
      <c r="AD89" s="140">
        <f t="shared" si="68"/>
        <v>0</v>
      </c>
      <c r="AE89" s="140">
        <f t="shared" si="69"/>
        <v>0</v>
      </c>
      <c r="AF89" s="140">
        <f t="shared" si="70"/>
        <v>0</v>
      </c>
      <c r="AG89" s="140">
        <f t="shared" si="71"/>
        <v>0</v>
      </c>
      <c r="AH89" s="140">
        <f t="shared" si="72"/>
        <v>0</v>
      </c>
      <c r="AI89" s="140">
        <f t="shared" si="73"/>
        <v>0</v>
      </c>
      <c r="AJ89" s="140">
        <f t="shared" si="74"/>
        <v>0</v>
      </c>
      <c r="AK89" s="140">
        <f t="shared" si="75"/>
        <v>0</v>
      </c>
      <c r="AL89" s="140">
        <f t="shared" si="76"/>
        <v>0</v>
      </c>
      <c r="AM89" s="140">
        <f t="shared" si="77"/>
        <v>0</v>
      </c>
      <c r="AN89" s="140">
        <f t="shared" si="78"/>
        <v>0</v>
      </c>
      <c r="AO89" s="140">
        <f t="shared" si="79"/>
        <v>0</v>
      </c>
      <c r="AP89" s="140">
        <f t="shared" si="80"/>
        <v>0</v>
      </c>
      <c r="AQ89" s="140">
        <f t="shared" si="81"/>
        <v>0</v>
      </c>
    </row>
    <row r="90" spans="2:43">
      <c r="B90" s="205"/>
      <c r="C90" s="170" t="str">
        <f>'【補助シート】契約設備内訳表（負荷）'!D94</f>
        <v/>
      </c>
      <c r="D90" s="157">
        <f>'【補助シート】契約設備内訳表（負荷）'!V94</f>
        <v>0</v>
      </c>
      <c r="E90" s="171">
        <f>'【補助シート】契約設備内訳表（負荷）'!X94</f>
        <v>0</v>
      </c>
      <c r="F90" s="172" t="str">
        <f>IF(C90="","",IF(ISERROR(VLOOKUP(C90,'機器ｺｰﾄﾞ（非表示）'!$A$2:$H$80,3,FALSE)),"",VLOOKUP(C90,'機器ｺｰﾄﾞ（非表示）'!$A$2:$H$80,3,FALSE)))</f>
        <v/>
      </c>
      <c r="G90" s="173" t="str">
        <f>IF(ISBLANK(D90),"",IF(C90=103,(VLOOKUP(D90,$BC$3:$BD$14,2,1))/1000,IF(C90=106,(VLOOKUP(D90,$BF$3:$BG$12,2,1))/1000,IF(C90=104,(VLOOKUP(D90,$AZ$3:$BA$8,2,1))/1000,IF(ISERROR(VLOOKUP(C90,'機器ｺｰﾄﾞ（非表示）'!$A$2:$H$80,5,FALSE)),"",ROUND(VLOOKUP(C90,'機器ｺｰﾄﾞ（非表示）'!$A$2:$H$80,5,FALSE)*D90*VLOOKUP(C90,'機器ｺｰﾄﾞ（非表示）'!$A$2:$H$80,6,FALSE),3))))))</f>
        <v/>
      </c>
      <c r="H90" s="157">
        <f t="shared" si="55"/>
        <v>0</v>
      </c>
      <c r="I90" s="158" t="str">
        <f t="shared" si="56"/>
        <v/>
      </c>
      <c r="L90" s="205"/>
      <c r="M90" s="170" t="str">
        <f>'【補助シート】契約設備内訳表（負荷）'!AG94</f>
        <v/>
      </c>
      <c r="N90" s="174">
        <f>'【補助シート】契約設備内訳表（負荷）'!AY94</f>
        <v>0</v>
      </c>
      <c r="O90" s="171">
        <f>'【補助シート】契約設備内訳表（負荷）'!BA94</f>
        <v>0</v>
      </c>
      <c r="P90" s="175" t="str">
        <f>IF(M90="","",IF(ISERROR(VLOOKUP(M90,'機器ｺｰﾄﾞ（非表示）'!$A$2:$H$80,3,FALSE)),"",VLOOKUP(M90,'機器ｺｰﾄﾞ（非表示）'!$A$2:$H$80,3,FALSE)))</f>
        <v/>
      </c>
      <c r="Q90" s="163" t="str">
        <f>IF(N90=0,"",ROUND(IF(ISERROR(VLOOKUP(M90,'機器ｺｰﾄﾞ（非表示）'!$A$2:$H$80,5,FALSE)),"",VLOOKUP(M90,'機器ｺｰﾄﾞ（非表示）'!$A$2:$H$80,5,FALSE))*N90*VLOOKUP(M90,'機器ｺｰﾄﾞ（非表示）'!$A$2:$H$80,6,FALSE),3))</f>
        <v/>
      </c>
      <c r="R90" s="164">
        <f t="shared" si="57"/>
        <v>0</v>
      </c>
      <c r="S90" s="165" t="str">
        <f t="shared" si="58"/>
        <v/>
      </c>
      <c r="U90" s="140">
        <f t="shared" si="59"/>
        <v>0</v>
      </c>
      <c r="V90" s="140">
        <f t="shared" si="60"/>
        <v>0</v>
      </c>
      <c r="W90" s="140">
        <f t="shared" si="61"/>
        <v>0</v>
      </c>
      <c r="X90" s="140" t="str">
        <f t="shared" si="62"/>
        <v/>
      </c>
      <c r="Y90" s="140">
        <f t="shared" si="63"/>
        <v>0</v>
      </c>
      <c r="Z90" s="140">
        <f t="shared" si="64"/>
        <v>0</v>
      </c>
      <c r="AA90" s="140">
        <f t="shared" si="65"/>
        <v>0</v>
      </c>
      <c r="AB90" s="140">
        <f t="shared" si="66"/>
        <v>0</v>
      </c>
      <c r="AC90" s="140">
        <f t="shared" si="67"/>
        <v>0</v>
      </c>
      <c r="AD90" s="140">
        <f t="shared" si="68"/>
        <v>0</v>
      </c>
      <c r="AE90" s="140">
        <f t="shared" si="69"/>
        <v>0</v>
      </c>
      <c r="AF90" s="140">
        <f t="shared" si="70"/>
        <v>0</v>
      </c>
      <c r="AG90" s="140">
        <f t="shared" si="71"/>
        <v>0</v>
      </c>
      <c r="AH90" s="140">
        <f t="shared" si="72"/>
        <v>0</v>
      </c>
      <c r="AI90" s="140">
        <f t="shared" si="73"/>
        <v>0</v>
      </c>
      <c r="AJ90" s="140">
        <f t="shared" si="74"/>
        <v>0</v>
      </c>
      <c r="AK90" s="140">
        <f t="shared" si="75"/>
        <v>0</v>
      </c>
      <c r="AL90" s="140">
        <f t="shared" si="76"/>
        <v>0</v>
      </c>
      <c r="AM90" s="140">
        <f t="shared" si="77"/>
        <v>0</v>
      </c>
      <c r="AN90" s="140">
        <f t="shared" si="78"/>
        <v>0</v>
      </c>
      <c r="AO90" s="140">
        <f t="shared" si="79"/>
        <v>0</v>
      </c>
      <c r="AP90" s="140">
        <f t="shared" si="80"/>
        <v>0</v>
      </c>
      <c r="AQ90" s="140">
        <f t="shared" si="81"/>
        <v>0</v>
      </c>
    </row>
    <row r="91" spans="2:43">
      <c r="B91" s="205"/>
      <c r="C91" s="170" t="str">
        <f>'【補助シート】契約設備内訳表（負荷）'!D95</f>
        <v/>
      </c>
      <c r="D91" s="157">
        <f>'【補助シート】契約設備内訳表（負荷）'!V95</f>
        <v>0</v>
      </c>
      <c r="E91" s="171">
        <f>'【補助シート】契約設備内訳表（負荷）'!X95</f>
        <v>0</v>
      </c>
      <c r="F91" s="172" t="str">
        <f>IF(C91="","",IF(ISERROR(VLOOKUP(C91,'機器ｺｰﾄﾞ（非表示）'!$A$2:$H$80,3,FALSE)),"",VLOOKUP(C91,'機器ｺｰﾄﾞ（非表示）'!$A$2:$H$80,3,FALSE)))</f>
        <v/>
      </c>
      <c r="G91" s="173" t="str">
        <f>IF(ISBLANK(D91),"",IF(C91=103,(VLOOKUP(D91,$BC$3:$BD$14,2,1))/1000,IF(C91=106,(VLOOKUP(D91,$BF$3:$BG$12,2,1))/1000,IF(C91=104,(VLOOKUP(D91,$AZ$3:$BA$8,2,1))/1000,IF(ISERROR(VLOOKUP(C91,'機器ｺｰﾄﾞ（非表示）'!$A$2:$H$80,5,FALSE)),"",ROUND(VLOOKUP(C91,'機器ｺｰﾄﾞ（非表示）'!$A$2:$H$80,5,FALSE)*D91*VLOOKUP(C91,'機器ｺｰﾄﾞ（非表示）'!$A$2:$H$80,6,FALSE),3))))))</f>
        <v/>
      </c>
      <c r="H91" s="157">
        <f t="shared" si="55"/>
        <v>0</v>
      </c>
      <c r="I91" s="158" t="str">
        <f t="shared" si="56"/>
        <v/>
      </c>
      <c r="L91" s="205"/>
      <c r="M91" s="170" t="str">
        <f>'【補助シート】契約設備内訳表（負荷）'!AG95</f>
        <v/>
      </c>
      <c r="N91" s="174">
        <f>'【補助シート】契約設備内訳表（負荷）'!AY95</f>
        <v>0</v>
      </c>
      <c r="O91" s="171">
        <f>'【補助シート】契約設備内訳表（負荷）'!BA95</f>
        <v>0</v>
      </c>
      <c r="P91" s="175" t="str">
        <f>IF(M91="","",IF(ISERROR(VLOOKUP(M91,'機器ｺｰﾄﾞ（非表示）'!$A$2:$H$80,3,FALSE)),"",VLOOKUP(M91,'機器ｺｰﾄﾞ（非表示）'!$A$2:$H$80,3,FALSE)))</f>
        <v/>
      </c>
      <c r="Q91" s="163" t="str">
        <f>IF(N91=0,"",ROUND(IF(ISERROR(VLOOKUP(M91,'機器ｺｰﾄﾞ（非表示）'!$A$2:$H$80,5,FALSE)),"",VLOOKUP(M91,'機器ｺｰﾄﾞ（非表示）'!$A$2:$H$80,5,FALSE))*N91*VLOOKUP(M91,'機器ｺｰﾄﾞ（非表示）'!$A$2:$H$80,6,FALSE),3))</f>
        <v/>
      </c>
      <c r="R91" s="164">
        <f t="shared" si="57"/>
        <v>0</v>
      </c>
      <c r="S91" s="165" t="str">
        <f t="shared" si="58"/>
        <v/>
      </c>
      <c r="U91" s="140">
        <f t="shared" si="59"/>
        <v>0</v>
      </c>
      <c r="V91" s="140">
        <f t="shared" si="60"/>
        <v>0</v>
      </c>
      <c r="W91" s="140">
        <f t="shared" si="61"/>
        <v>0</v>
      </c>
      <c r="X91" s="140" t="str">
        <f t="shared" si="62"/>
        <v/>
      </c>
      <c r="Y91" s="140">
        <f t="shared" si="63"/>
        <v>0</v>
      </c>
      <c r="Z91" s="140">
        <f t="shared" si="64"/>
        <v>0</v>
      </c>
      <c r="AA91" s="140">
        <f t="shared" si="65"/>
        <v>0</v>
      </c>
      <c r="AB91" s="140">
        <f t="shared" si="66"/>
        <v>0</v>
      </c>
      <c r="AC91" s="140">
        <f t="shared" si="67"/>
        <v>0</v>
      </c>
      <c r="AD91" s="140">
        <f t="shared" si="68"/>
        <v>0</v>
      </c>
      <c r="AE91" s="140">
        <f t="shared" si="69"/>
        <v>0</v>
      </c>
      <c r="AF91" s="140">
        <f t="shared" si="70"/>
        <v>0</v>
      </c>
      <c r="AG91" s="140">
        <f t="shared" si="71"/>
        <v>0</v>
      </c>
      <c r="AH91" s="140">
        <f t="shared" si="72"/>
        <v>0</v>
      </c>
      <c r="AI91" s="140">
        <f t="shared" si="73"/>
        <v>0</v>
      </c>
      <c r="AJ91" s="140">
        <f t="shared" si="74"/>
        <v>0</v>
      </c>
      <c r="AK91" s="140">
        <f t="shared" si="75"/>
        <v>0</v>
      </c>
      <c r="AL91" s="140">
        <f t="shared" si="76"/>
        <v>0</v>
      </c>
      <c r="AM91" s="140">
        <f t="shared" si="77"/>
        <v>0</v>
      </c>
      <c r="AN91" s="140">
        <f t="shared" si="78"/>
        <v>0</v>
      </c>
      <c r="AO91" s="140">
        <f t="shared" si="79"/>
        <v>0</v>
      </c>
      <c r="AP91" s="140">
        <f t="shared" si="80"/>
        <v>0</v>
      </c>
      <c r="AQ91" s="140">
        <f t="shared" si="81"/>
        <v>0</v>
      </c>
    </row>
    <row r="92" spans="2:43">
      <c r="B92" s="205"/>
      <c r="C92" s="170" t="str">
        <f>'【補助シート】契約設備内訳表（負荷）'!D96</f>
        <v/>
      </c>
      <c r="D92" s="157">
        <f>'【補助シート】契約設備内訳表（負荷）'!V96</f>
        <v>0</v>
      </c>
      <c r="E92" s="171">
        <f>'【補助シート】契約設備内訳表（負荷）'!X96</f>
        <v>0</v>
      </c>
      <c r="F92" s="172" t="str">
        <f>IF(C92="","",IF(ISERROR(VLOOKUP(C92,'機器ｺｰﾄﾞ（非表示）'!$A$2:$H$80,3,FALSE)),"",VLOOKUP(C92,'機器ｺｰﾄﾞ（非表示）'!$A$2:$H$80,3,FALSE)))</f>
        <v/>
      </c>
      <c r="G92" s="173" t="str">
        <f>IF(ISBLANK(D92),"",IF(C92=103,(VLOOKUP(D92,$BC$3:$BD$14,2,1))/1000,IF(C92=106,(VLOOKUP(D92,$BF$3:$BG$12,2,1))/1000,IF(C92=104,(VLOOKUP(D92,$AZ$3:$BA$8,2,1))/1000,IF(ISERROR(VLOOKUP(C92,'機器ｺｰﾄﾞ（非表示）'!$A$2:$H$80,5,FALSE)),"",ROUND(VLOOKUP(C92,'機器ｺｰﾄﾞ（非表示）'!$A$2:$H$80,5,FALSE)*D92*VLOOKUP(C92,'機器ｺｰﾄﾞ（非表示）'!$A$2:$H$80,6,FALSE),3))))))</f>
        <v/>
      </c>
      <c r="H92" s="157">
        <f t="shared" si="55"/>
        <v>0</v>
      </c>
      <c r="I92" s="158" t="str">
        <f t="shared" si="56"/>
        <v/>
      </c>
      <c r="L92" s="205"/>
      <c r="M92" s="170" t="str">
        <f>'【補助シート】契約設備内訳表（負荷）'!AG96</f>
        <v/>
      </c>
      <c r="N92" s="174">
        <f>'【補助シート】契約設備内訳表（負荷）'!AY96</f>
        <v>0</v>
      </c>
      <c r="O92" s="171">
        <f>'【補助シート】契約設備内訳表（負荷）'!BA96</f>
        <v>0</v>
      </c>
      <c r="P92" s="175" t="str">
        <f>IF(M92="","",IF(ISERROR(VLOOKUP(M92,'機器ｺｰﾄﾞ（非表示）'!$A$2:$H$80,3,FALSE)),"",VLOOKUP(M92,'機器ｺｰﾄﾞ（非表示）'!$A$2:$H$80,3,FALSE)))</f>
        <v/>
      </c>
      <c r="Q92" s="163" t="str">
        <f>IF(N92=0,"",ROUND(IF(ISERROR(VLOOKUP(M92,'機器ｺｰﾄﾞ（非表示）'!$A$2:$H$80,5,FALSE)),"",VLOOKUP(M92,'機器ｺｰﾄﾞ（非表示）'!$A$2:$H$80,5,FALSE))*N92*VLOOKUP(M92,'機器ｺｰﾄﾞ（非表示）'!$A$2:$H$80,6,FALSE),3))</f>
        <v/>
      </c>
      <c r="R92" s="164">
        <f t="shared" si="57"/>
        <v>0</v>
      </c>
      <c r="S92" s="165" t="str">
        <f t="shared" si="58"/>
        <v/>
      </c>
      <c r="U92" s="140">
        <f t="shared" si="59"/>
        <v>0</v>
      </c>
      <c r="V92" s="140">
        <f t="shared" si="60"/>
        <v>0</v>
      </c>
      <c r="W92" s="140">
        <f t="shared" si="61"/>
        <v>0</v>
      </c>
      <c r="X92" s="140" t="str">
        <f t="shared" si="62"/>
        <v/>
      </c>
      <c r="Y92" s="140">
        <f t="shared" si="63"/>
        <v>0</v>
      </c>
      <c r="Z92" s="140">
        <f t="shared" si="64"/>
        <v>0</v>
      </c>
      <c r="AA92" s="140">
        <f t="shared" si="65"/>
        <v>0</v>
      </c>
      <c r="AB92" s="140">
        <f t="shared" si="66"/>
        <v>0</v>
      </c>
      <c r="AC92" s="140">
        <f t="shared" si="67"/>
        <v>0</v>
      </c>
      <c r="AD92" s="140">
        <f t="shared" si="68"/>
        <v>0</v>
      </c>
      <c r="AE92" s="140">
        <f t="shared" si="69"/>
        <v>0</v>
      </c>
      <c r="AF92" s="140">
        <f t="shared" si="70"/>
        <v>0</v>
      </c>
      <c r="AG92" s="140">
        <f t="shared" si="71"/>
        <v>0</v>
      </c>
      <c r="AH92" s="140">
        <f t="shared" si="72"/>
        <v>0</v>
      </c>
      <c r="AI92" s="140">
        <f t="shared" si="73"/>
        <v>0</v>
      </c>
      <c r="AJ92" s="140">
        <f t="shared" si="74"/>
        <v>0</v>
      </c>
      <c r="AK92" s="140">
        <f t="shared" si="75"/>
        <v>0</v>
      </c>
      <c r="AL92" s="140">
        <f t="shared" si="76"/>
        <v>0</v>
      </c>
      <c r="AM92" s="140">
        <f t="shared" si="77"/>
        <v>0</v>
      </c>
      <c r="AN92" s="140">
        <f t="shared" si="78"/>
        <v>0</v>
      </c>
      <c r="AO92" s="140">
        <f t="shared" si="79"/>
        <v>0</v>
      </c>
      <c r="AP92" s="140">
        <f t="shared" si="80"/>
        <v>0</v>
      </c>
      <c r="AQ92" s="140">
        <f t="shared" si="81"/>
        <v>0</v>
      </c>
    </row>
    <row r="93" spans="2:43">
      <c r="B93" s="205"/>
      <c r="C93" s="170" t="str">
        <f>'【補助シート】契約設備内訳表（負荷）'!D97</f>
        <v/>
      </c>
      <c r="D93" s="157">
        <f>'【補助シート】契約設備内訳表（負荷）'!V97</f>
        <v>0</v>
      </c>
      <c r="E93" s="171">
        <f>'【補助シート】契約設備内訳表（負荷）'!X97</f>
        <v>0</v>
      </c>
      <c r="F93" s="172" t="str">
        <f>IF(C93="","",IF(ISERROR(VLOOKUP(C93,'機器ｺｰﾄﾞ（非表示）'!$A$2:$H$80,3,FALSE)),"",VLOOKUP(C93,'機器ｺｰﾄﾞ（非表示）'!$A$2:$H$80,3,FALSE)))</f>
        <v/>
      </c>
      <c r="G93" s="173" t="str">
        <f>IF(ISBLANK(D93),"",IF(C93=103,(VLOOKUP(D93,$BC$3:$BD$14,2,1))/1000,IF(C93=106,(VLOOKUP(D93,$BF$3:$BG$12,2,1))/1000,IF(C93=104,(VLOOKUP(D93,$AZ$3:$BA$8,2,1))/1000,IF(ISERROR(VLOOKUP(C93,'機器ｺｰﾄﾞ（非表示）'!$A$2:$H$80,5,FALSE)),"",ROUND(VLOOKUP(C93,'機器ｺｰﾄﾞ（非表示）'!$A$2:$H$80,5,FALSE)*D93*VLOOKUP(C93,'機器ｺｰﾄﾞ（非表示）'!$A$2:$H$80,6,FALSE),3))))))</f>
        <v/>
      </c>
      <c r="H93" s="157">
        <f t="shared" si="55"/>
        <v>0</v>
      </c>
      <c r="I93" s="158" t="str">
        <f t="shared" si="56"/>
        <v/>
      </c>
      <c r="L93" s="205"/>
      <c r="M93" s="170" t="str">
        <f>'【補助シート】契約設備内訳表（負荷）'!AG97</f>
        <v/>
      </c>
      <c r="N93" s="174">
        <f>'【補助シート】契約設備内訳表（負荷）'!AY97</f>
        <v>0</v>
      </c>
      <c r="O93" s="171">
        <f>'【補助シート】契約設備内訳表（負荷）'!BA97</f>
        <v>0</v>
      </c>
      <c r="P93" s="175" t="str">
        <f>IF(M93="","",IF(ISERROR(VLOOKUP(M93,'機器ｺｰﾄﾞ（非表示）'!$A$2:$H$80,3,FALSE)),"",VLOOKUP(M93,'機器ｺｰﾄﾞ（非表示）'!$A$2:$H$80,3,FALSE)))</f>
        <v/>
      </c>
      <c r="Q93" s="163" t="str">
        <f>IF(N93=0,"",ROUND(IF(ISERROR(VLOOKUP(M93,'機器ｺｰﾄﾞ（非表示）'!$A$2:$H$80,5,FALSE)),"",VLOOKUP(M93,'機器ｺｰﾄﾞ（非表示）'!$A$2:$H$80,5,FALSE))*N93*VLOOKUP(M93,'機器ｺｰﾄﾞ（非表示）'!$A$2:$H$80,6,FALSE),3))</f>
        <v/>
      </c>
      <c r="R93" s="164">
        <f t="shared" si="57"/>
        <v>0</v>
      </c>
      <c r="S93" s="165" t="str">
        <f t="shared" si="58"/>
        <v/>
      </c>
      <c r="U93" s="140">
        <f t="shared" si="59"/>
        <v>0</v>
      </c>
      <c r="V93" s="140">
        <f t="shared" si="60"/>
        <v>0</v>
      </c>
      <c r="W93" s="140">
        <f t="shared" si="61"/>
        <v>0</v>
      </c>
      <c r="X93" s="140" t="str">
        <f t="shared" si="62"/>
        <v/>
      </c>
      <c r="Y93" s="140">
        <f t="shared" si="63"/>
        <v>0</v>
      </c>
      <c r="Z93" s="140">
        <f t="shared" si="64"/>
        <v>0</v>
      </c>
      <c r="AA93" s="140">
        <f t="shared" si="65"/>
        <v>0</v>
      </c>
      <c r="AB93" s="140">
        <f t="shared" si="66"/>
        <v>0</v>
      </c>
      <c r="AC93" s="140">
        <f t="shared" si="67"/>
        <v>0</v>
      </c>
      <c r="AD93" s="140">
        <f t="shared" si="68"/>
        <v>0</v>
      </c>
      <c r="AE93" s="140">
        <f t="shared" si="69"/>
        <v>0</v>
      </c>
      <c r="AF93" s="140">
        <f t="shared" si="70"/>
        <v>0</v>
      </c>
      <c r="AG93" s="140">
        <f t="shared" si="71"/>
        <v>0</v>
      </c>
      <c r="AH93" s="140">
        <f t="shared" si="72"/>
        <v>0</v>
      </c>
      <c r="AI93" s="140">
        <f t="shared" si="73"/>
        <v>0</v>
      </c>
      <c r="AJ93" s="140">
        <f t="shared" si="74"/>
        <v>0</v>
      </c>
      <c r="AK93" s="140">
        <f t="shared" si="75"/>
        <v>0</v>
      </c>
      <c r="AL93" s="140">
        <f t="shared" si="76"/>
        <v>0</v>
      </c>
      <c r="AM93" s="140">
        <f t="shared" si="77"/>
        <v>0</v>
      </c>
      <c r="AN93" s="140">
        <f t="shared" si="78"/>
        <v>0</v>
      </c>
      <c r="AO93" s="140">
        <f t="shared" si="79"/>
        <v>0</v>
      </c>
      <c r="AP93" s="140">
        <f t="shared" si="80"/>
        <v>0</v>
      </c>
      <c r="AQ93" s="140">
        <f t="shared" si="81"/>
        <v>0</v>
      </c>
    </row>
    <row r="94" spans="2:43">
      <c r="B94" s="205"/>
      <c r="C94" s="170" t="str">
        <f>'【補助シート】契約設備内訳表（負荷）'!D98</f>
        <v/>
      </c>
      <c r="D94" s="157">
        <f>'【補助シート】契約設備内訳表（負荷）'!V98</f>
        <v>0</v>
      </c>
      <c r="E94" s="171">
        <f>'【補助シート】契約設備内訳表（負荷）'!X98</f>
        <v>0</v>
      </c>
      <c r="F94" s="172" t="str">
        <f>IF(C94="","",IF(ISERROR(VLOOKUP(C94,'機器ｺｰﾄﾞ（非表示）'!$A$2:$H$80,3,FALSE)),"",VLOOKUP(C94,'機器ｺｰﾄﾞ（非表示）'!$A$2:$H$80,3,FALSE)))</f>
        <v/>
      </c>
      <c r="G94" s="173" t="str">
        <f>IF(ISBLANK(D94),"",IF(C94=103,(VLOOKUP(D94,$BC$3:$BD$14,2,1))/1000,IF(C94=106,(VLOOKUP(D94,$BF$3:$BG$12,2,1))/1000,IF(C94=104,(VLOOKUP(D94,$AZ$3:$BA$8,2,1))/1000,IF(ISERROR(VLOOKUP(C94,'機器ｺｰﾄﾞ（非表示）'!$A$2:$H$80,5,FALSE)),"",ROUND(VLOOKUP(C94,'機器ｺｰﾄﾞ（非表示）'!$A$2:$H$80,5,FALSE)*D94*VLOOKUP(C94,'機器ｺｰﾄﾞ（非表示）'!$A$2:$H$80,6,FALSE),3))))))</f>
        <v/>
      </c>
      <c r="H94" s="157">
        <f t="shared" si="55"/>
        <v>0</v>
      </c>
      <c r="I94" s="158" t="str">
        <f t="shared" si="56"/>
        <v/>
      </c>
      <c r="L94" s="205"/>
      <c r="M94" s="170" t="str">
        <f>'【補助シート】契約設備内訳表（負荷）'!AG98</f>
        <v/>
      </c>
      <c r="N94" s="174">
        <f>'【補助シート】契約設備内訳表（負荷）'!AY98</f>
        <v>0</v>
      </c>
      <c r="O94" s="171">
        <f>'【補助シート】契約設備内訳表（負荷）'!BA98</f>
        <v>0</v>
      </c>
      <c r="P94" s="175" t="str">
        <f>IF(M94="","",IF(ISERROR(VLOOKUP(M94,'機器ｺｰﾄﾞ（非表示）'!$A$2:$H$80,3,FALSE)),"",VLOOKUP(M94,'機器ｺｰﾄﾞ（非表示）'!$A$2:$H$80,3,FALSE)))</f>
        <v/>
      </c>
      <c r="Q94" s="163" t="str">
        <f>IF(N94=0,"",ROUND(IF(ISERROR(VLOOKUP(M94,'機器ｺｰﾄﾞ（非表示）'!$A$2:$H$80,5,FALSE)),"",VLOOKUP(M94,'機器ｺｰﾄﾞ（非表示）'!$A$2:$H$80,5,FALSE))*N94*VLOOKUP(M94,'機器ｺｰﾄﾞ（非表示）'!$A$2:$H$80,6,FALSE),3))</f>
        <v/>
      </c>
      <c r="R94" s="164">
        <f t="shared" si="57"/>
        <v>0</v>
      </c>
      <c r="S94" s="165" t="str">
        <f t="shared" si="58"/>
        <v/>
      </c>
      <c r="U94" s="140">
        <f t="shared" si="59"/>
        <v>0</v>
      </c>
      <c r="V94" s="140">
        <f t="shared" si="60"/>
        <v>0</v>
      </c>
      <c r="W94" s="140">
        <f t="shared" si="61"/>
        <v>0</v>
      </c>
      <c r="X94" s="140" t="str">
        <f t="shared" si="62"/>
        <v/>
      </c>
      <c r="Y94" s="140">
        <f t="shared" si="63"/>
        <v>0</v>
      </c>
      <c r="Z94" s="140">
        <f t="shared" si="64"/>
        <v>0</v>
      </c>
      <c r="AA94" s="140">
        <f t="shared" si="65"/>
        <v>0</v>
      </c>
      <c r="AB94" s="140">
        <f t="shared" si="66"/>
        <v>0</v>
      </c>
      <c r="AC94" s="140">
        <f t="shared" si="67"/>
        <v>0</v>
      </c>
      <c r="AD94" s="140">
        <f t="shared" si="68"/>
        <v>0</v>
      </c>
      <c r="AE94" s="140">
        <f t="shared" si="69"/>
        <v>0</v>
      </c>
      <c r="AF94" s="140">
        <f t="shared" si="70"/>
        <v>0</v>
      </c>
      <c r="AG94" s="140">
        <f t="shared" si="71"/>
        <v>0</v>
      </c>
      <c r="AH94" s="140">
        <f t="shared" si="72"/>
        <v>0</v>
      </c>
      <c r="AI94" s="140">
        <f t="shared" si="73"/>
        <v>0</v>
      </c>
      <c r="AJ94" s="140">
        <f t="shared" si="74"/>
        <v>0</v>
      </c>
      <c r="AK94" s="140">
        <f t="shared" si="75"/>
        <v>0</v>
      </c>
      <c r="AL94" s="140">
        <f t="shared" si="76"/>
        <v>0</v>
      </c>
      <c r="AM94" s="140">
        <f t="shared" si="77"/>
        <v>0</v>
      </c>
      <c r="AN94" s="140">
        <f t="shared" si="78"/>
        <v>0</v>
      </c>
      <c r="AO94" s="140">
        <f t="shared" si="79"/>
        <v>0</v>
      </c>
      <c r="AP94" s="140">
        <f t="shared" si="80"/>
        <v>0</v>
      </c>
      <c r="AQ94" s="140">
        <f t="shared" si="81"/>
        <v>0</v>
      </c>
    </row>
    <row r="95" spans="2:43">
      <c r="B95" s="205"/>
      <c r="C95" s="170" t="str">
        <f>'【補助シート】契約設備内訳表（負荷）'!D99</f>
        <v/>
      </c>
      <c r="D95" s="157">
        <f>'【補助シート】契約設備内訳表（負荷）'!V99</f>
        <v>0</v>
      </c>
      <c r="E95" s="171">
        <f>'【補助シート】契約設備内訳表（負荷）'!X99</f>
        <v>0</v>
      </c>
      <c r="F95" s="172" t="str">
        <f>IF(C95="","",IF(ISERROR(VLOOKUP(C95,'機器ｺｰﾄﾞ（非表示）'!$A$2:$H$80,3,FALSE)),"",VLOOKUP(C95,'機器ｺｰﾄﾞ（非表示）'!$A$2:$H$80,3,FALSE)))</f>
        <v/>
      </c>
      <c r="G95" s="173" t="str">
        <f>IF(ISBLANK(D95),"",IF(C95=103,(VLOOKUP(D95,$BC$3:$BD$14,2,1))/1000,IF(C95=106,(VLOOKUP(D95,$BF$3:$BG$12,2,1))/1000,IF(C95=104,(VLOOKUP(D95,$AZ$3:$BA$8,2,1))/1000,IF(ISERROR(VLOOKUP(C95,'機器ｺｰﾄﾞ（非表示）'!$A$2:$H$80,5,FALSE)),"",ROUND(VLOOKUP(C95,'機器ｺｰﾄﾞ（非表示）'!$A$2:$H$80,5,FALSE)*D95*VLOOKUP(C95,'機器ｺｰﾄﾞ（非表示）'!$A$2:$H$80,6,FALSE),3))))))</f>
        <v/>
      </c>
      <c r="H95" s="157">
        <f t="shared" si="55"/>
        <v>0</v>
      </c>
      <c r="I95" s="158" t="str">
        <f t="shared" si="56"/>
        <v/>
      </c>
      <c r="L95" s="205"/>
      <c r="M95" s="170" t="str">
        <f>'【補助シート】契約設備内訳表（負荷）'!AG99</f>
        <v/>
      </c>
      <c r="N95" s="174">
        <f>'【補助シート】契約設備内訳表（負荷）'!AY99</f>
        <v>0</v>
      </c>
      <c r="O95" s="171">
        <f>'【補助シート】契約設備内訳表（負荷）'!BA99</f>
        <v>0</v>
      </c>
      <c r="P95" s="175" t="str">
        <f>IF(M95="","",IF(ISERROR(VLOOKUP(M95,'機器ｺｰﾄﾞ（非表示）'!$A$2:$H$80,3,FALSE)),"",VLOOKUP(M95,'機器ｺｰﾄﾞ（非表示）'!$A$2:$H$80,3,FALSE)))</f>
        <v/>
      </c>
      <c r="Q95" s="163" t="str">
        <f>IF(N95=0,"",ROUND(IF(ISERROR(VLOOKUP(M95,'機器ｺｰﾄﾞ（非表示）'!$A$2:$H$80,5,FALSE)),"",VLOOKUP(M95,'機器ｺｰﾄﾞ（非表示）'!$A$2:$H$80,5,FALSE))*N95*VLOOKUP(M95,'機器ｺｰﾄﾞ（非表示）'!$A$2:$H$80,6,FALSE),3))</f>
        <v/>
      </c>
      <c r="R95" s="164">
        <f t="shared" si="57"/>
        <v>0</v>
      </c>
      <c r="S95" s="165" t="str">
        <f t="shared" si="58"/>
        <v/>
      </c>
      <c r="U95" s="140">
        <f t="shared" si="59"/>
        <v>0</v>
      </c>
      <c r="V95" s="140">
        <f t="shared" si="60"/>
        <v>0</v>
      </c>
      <c r="W95" s="140">
        <f t="shared" si="61"/>
        <v>0</v>
      </c>
      <c r="X95" s="140" t="str">
        <f t="shared" si="62"/>
        <v/>
      </c>
      <c r="Y95" s="140">
        <f t="shared" si="63"/>
        <v>0</v>
      </c>
      <c r="Z95" s="140">
        <f t="shared" si="64"/>
        <v>0</v>
      </c>
      <c r="AA95" s="140">
        <f t="shared" si="65"/>
        <v>0</v>
      </c>
      <c r="AB95" s="140">
        <f t="shared" si="66"/>
        <v>0</v>
      </c>
      <c r="AC95" s="140">
        <f t="shared" si="67"/>
        <v>0</v>
      </c>
      <c r="AD95" s="140">
        <f t="shared" si="68"/>
        <v>0</v>
      </c>
      <c r="AE95" s="140">
        <f t="shared" si="69"/>
        <v>0</v>
      </c>
      <c r="AF95" s="140">
        <f t="shared" si="70"/>
        <v>0</v>
      </c>
      <c r="AG95" s="140">
        <f t="shared" si="71"/>
        <v>0</v>
      </c>
      <c r="AH95" s="140">
        <f t="shared" si="72"/>
        <v>0</v>
      </c>
      <c r="AI95" s="140">
        <f t="shared" si="73"/>
        <v>0</v>
      </c>
      <c r="AJ95" s="140">
        <f t="shared" si="74"/>
        <v>0</v>
      </c>
      <c r="AK95" s="140">
        <f t="shared" si="75"/>
        <v>0</v>
      </c>
      <c r="AL95" s="140">
        <f t="shared" si="76"/>
        <v>0</v>
      </c>
      <c r="AM95" s="140">
        <f t="shared" si="77"/>
        <v>0</v>
      </c>
      <c r="AN95" s="140">
        <f t="shared" si="78"/>
        <v>0</v>
      </c>
      <c r="AO95" s="140">
        <f t="shared" si="79"/>
        <v>0</v>
      </c>
      <c r="AP95" s="140">
        <f t="shared" si="80"/>
        <v>0</v>
      </c>
      <c r="AQ95" s="140">
        <f t="shared" si="81"/>
        <v>0</v>
      </c>
    </row>
    <row r="96" spans="2:43">
      <c r="B96" s="205"/>
      <c r="C96" s="170" t="str">
        <f>'【補助シート】契約設備内訳表（負荷）'!D100</f>
        <v/>
      </c>
      <c r="D96" s="157">
        <f>'【補助シート】契約設備内訳表（負荷）'!V100</f>
        <v>0</v>
      </c>
      <c r="E96" s="171">
        <f>'【補助シート】契約設備内訳表（負荷）'!X100</f>
        <v>0</v>
      </c>
      <c r="F96" s="172" t="str">
        <f>IF(C96="","",IF(ISERROR(VLOOKUP(C96,'機器ｺｰﾄﾞ（非表示）'!$A$2:$H$80,3,FALSE)),"",VLOOKUP(C96,'機器ｺｰﾄﾞ（非表示）'!$A$2:$H$80,3,FALSE)))</f>
        <v/>
      </c>
      <c r="G96" s="173" t="str">
        <f>IF(ISBLANK(D96),"",IF(C96=103,(VLOOKUP(D96,$BC$3:$BD$14,2,1))/1000,IF(C96=106,(VLOOKUP(D96,$BF$3:$BG$12,2,1))/1000,IF(C96=104,(VLOOKUP(D96,$AZ$3:$BA$8,2,1))/1000,IF(ISERROR(VLOOKUP(C96,'機器ｺｰﾄﾞ（非表示）'!$A$2:$H$80,5,FALSE)),"",ROUND(VLOOKUP(C96,'機器ｺｰﾄﾞ（非表示）'!$A$2:$H$80,5,FALSE)*D96*VLOOKUP(C96,'機器ｺｰﾄﾞ（非表示）'!$A$2:$H$80,6,FALSE),3))))))</f>
        <v/>
      </c>
      <c r="H96" s="157">
        <f t="shared" si="55"/>
        <v>0</v>
      </c>
      <c r="I96" s="158" t="str">
        <f t="shared" si="56"/>
        <v/>
      </c>
      <c r="L96" s="205"/>
      <c r="M96" s="170" t="str">
        <f>'【補助シート】契約設備内訳表（負荷）'!AG100</f>
        <v/>
      </c>
      <c r="N96" s="174">
        <f>'【補助シート】契約設備内訳表（負荷）'!AY100</f>
        <v>0</v>
      </c>
      <c r="O96" s="171">
        <f>'【補助シート】契約設備内訳表（負荷）'!BA100</f>
        <v>0</v>
      </c>
      <c r="P96" s="175" t="str">
        <f>IF(M96="","",IF(ISERROR(VLOOKUP(M96,'機器ｺｰﾄﾞ（非表示）'!$A$2:$H$80,3,FALSE)),"",VLOOKUP(M96,'機器ｺｰﾄﾞ（非表示）'!$A$2:$H$80,3,FALSE)))</f>
        <v/>
      </c>
      <c r="Q96" s="163" t="str">
        <f>IF(N96=0,"",ROUND(IF(ISERROR(VLOOKUP(M96,'機器ｺｰﾄﾞ（非表示）'!$A$2:$H$80,5,FALSE)),"",VLOOKUP(M96,'機器ｺｰﾄﾞ（非表示）'!$A$2:$H$80,5,FALSE))*N96*VLOOKUP(M96,'機器ｺｰﾄﾞ（非表示）'!$A$2:$H$80,6,FALSE),3))</f>
        <v/>
      </c>
      <c r="R96" s="164">
        <f t="shared" si="57"/>
        <v>0</v>
      </c>
      <c r="S96" s="165" t="str">
        <f t="shared" si="58"/>
        <v/>
      </c>
      <c r="U96" s="140">
        <f t="shared" si="59"/>
        <v>0</v>
      </c>
      <c r="V96" s="140">
        <f t="shared" si="60"/>
        <v>0</v>
      </c>
      <c r="W96" s="140">
        <f t="shared" si="61"/>
        <v>0</v>
      </c>
      <c r="X96" s="140" t="str">
        <f t="shared" si="62"/>
        <v/>
      </c>
      <c r="Y96" s="140">
        <f t="shared" si="63"/>
        <v>0</v>
      </c>
      <c r="Z96" s="140">
        <f t="shared" si="64"/>
        <v>0</v>
      </c>
      <c r="AA96" s="140">
        <f t="shared" si="65"/>
        <v>0</v>
      </c>
      <c r="AB96" s="140">
        <f t="shared" si="66"/>
        <v>0</v>
      </c>
      <c r="AC96" s="140">
        <f t="shared" si="67"/>
        <v>0</v>
      </c>
      <c r="AD96" s="140">
        <f t="shared" si="68"/>
        <v>0</v>
      </c>
      <c r="AE96" s="140">
        <f t="shared" si="69"/>
        <v>0</v>
      </c>
      <c r="AF96" s="140">
        <f t="shared" si="70"/>
        <v>0</v>
      </c>
      <c r="AG96" s="140">
        <f t="shared" si="71"/>
        <v>0</v>
      </c>
      <c r="AH96" s="140">
        <f t="shared" si="72"/>
        <v>0</v>
      </c>
      <c r="AI96" s="140">
        <f t="shared" si="73"/>
        <v>0</v>
      </c>
      <c r="AJ96" s="140">
        <f t="shared" si="74"/>
        <v>0</v>
      </c>
      <c r="AK96" s="140">
        <f t="shared" si="75"/>
        <v>0</v>
      </c>
      <c r="AL96" s="140">
        <f t="shared" si="76"/>
        <v>0</v>
      </c>
      <c r="AM96" s="140">
        <f t="shared" si="77"/>
        <v>0</v>
      </c>
      <c r="AN96" s="140">
        <f t="shared" si="78"/>
        <v>0</v>
      </c>
      <c r="AO96" s="140">
        <f t="shared" si="79"/>
        <v>0</v>
      </c>
      <c r="AP96" s="140">
        <f t="shared" si="80"/>
        <v>0</v>
      </c>
      <c r="AQ96" s="140">
        <f t="shared" si="81"/>
        <v>0</v>
      </c>
    </row>
    <row r="97" spans="2:43">
      <c r="B97" s="205"/>
      <c r="C97" s="170" t="str">
        <f>'【補助シート】契約設備内訳表（負荷）'!D101</f>
        <v/>
      </c>
      <c r="D97" s="157">
        <f>'【補助シート】契約設備内訳表（負荷）'!V101</f>
        <v>0</v>
      </c>
      <c r="E97" s="171">
        <f>'【補助シート】契約設備内訳表（負荷）'!X101</f>
        <v>0</v>
      </c>
      <c r="F97" s="172" t="str">
        <f>IF(C97="","",IF(ISERROR(VLOOKUP(C97,'機器ｺｰﾄﾞ（非表示）'!$A$2:$H$80,3,FALSE)),"",VLOOKUP(C97,'機器ｺｰﾄﾞ（非表示）'!$A$2:$H$80,3,FALSE)))</f>
        <v/>
      </c>
      <c r="G97" s="173" t="str">
        <f>IF(ISBLANK(D97),"",IF(C97=103,(VLOOKUP(D97,$BC$3:$BD$14,2,1))/1000,IF(C97=106,(VLOOKUP(D97,$BF$3:$BG$12,2,1))/1000,IF(C97=104,(VLOOKUP(D97,$AZ$3:$BA$8,2,1))/1000,IF(ISERROR(VLOOKUP(C97,'機器ｺｰﾄﾞ（非表示）'!$A$2:$H$80,5,FALSE)),"",ROUND(VLOOKUP(C97,'機器ｺｰﾄﾞ（非表示）'!$A$2:$H$80,5,FALSE)*D97*VLOOKUP(C97,'機器ｺｰﾄﾞ（非表示）'!$A$2:$H$80,6,FALSE),3))))))</f>
        <v/>
      </c>
      <c r="H97" s="157">
        <f t="shared" si="55"/>
        <v>0</v>
      </c>
      <c r="I97" s="158" t="str">
        <f t="shared" si="56"/>
        <v/>
      </c>
      <c r="L97" s="205"/>
      <c r="M97" s="170" t="str">
        <f>'【補助シート】契約設備内訳表（負荷）'!AG101</f>
        <v/>
      </c>
      <c r="N97" s="174">
        <f>'【補助シート】契約設備内訳表（負荷）'!AY101</f>
        <v>0</v>
      </c>
      <c r="O97" s="171">
        <f>'【補助シート】契約設備内訳表（負荷）'!BA101</f>
        <v>0</v>
      </c>
      <c r="P97" s="175" t="str">
        <f>IF(M97="","",IF(ISERROR(VLOOKUP(M97,'機器ｺｰﾄﾞ（非表示）'!$A$2:$H$80,3,FALSE)),"",VLOOKUP(M97,'機器ｺｰﾄﾞ（非表示）'!$A$2:$H$80,3,FALSE)))</f>
        <v/>
      </c>
      <c r="Q97" s="163" t="str">
        <f>IF(N97=0,"",ROUND(IF(ISERROR(VLOOKUP(M97,'機器ｺｰﾄﾞ（非表示）'!$A$2:$H$80,5,FALSE)),"",VLOOKUP(M97,'機器ｺｰﾄﾞ（非表示）'!$A$2:$H$80,5,FALSE))*N97*VLOOKUP(M97,'機器ｺｰﾄﾞ（非表示）'!$A$2:$H$80,6,FALSE),3))</f>
        <v/>
      </c>
      <c r="R97" s="164">
        <f t="shared" si="57"/>
        <v>0</v>
      </c>
      <c r="S97" s="165" t="str">
        <f t="shared" si="58"/>
        <v/>
      </c>
      <c r="U97" s="140">
        <f t="shared" si="59"/>
        <v>0</v>
      </c>
      <c r="V97" s="140">
        <f t="shared" si="60"/>
        <v>0</v>
      </c>
      <c r="W97" s="140">
        <f t="shared" si="61"/>
        <v>0</v>
      </c>
      <c r="X97" s="140" t="str">
        <f t="shared" si="62"/>
        <v/>
      </c>
      <c r="Y97" s="140">
        <f t="shared" si="63"/>
        <v>0</v>
      </c>
      <c r="Z97" s="140">
        <f t="shared" si="64"/>
        <v>0</v>
      </c>
      <c r="AA97" s="140">
        <f t="shared" si="65"/>
        <v>0</v>
      </c>
      <c r="AB97" s="140">
        <f t="shared" si="66"/>
        <v>0</v>
      </c>
      <c r="AC97" s="140">
        <f t="shared" si="67"/>
        <v>0</v>
      </c>
      <c r="AD97" s="140">
        <f t="shared" si="68"/>
        <v>0</v>
      </c>
      <c r="AE97" s="140">
        <f t="shared" si="69"/>
        <v>0</v>
      </c>
      <c r="AF97" s="140">
        <f t="shared" si="70"/>
        <v>0</v>
      </c>
      <c r="AG97" s="140">
        <f t="shared" si="71"/>
        <v>0</v>
      </c>
      <c r="AH97" s="140">
        <f t="shared" si="72"/>
        <v>0</v>
      </c>
      <c r="AI97" s="140">
        <f t="shared" si="73"/>
        <v>0</v>
      </c>
      <c r="AJ97" s="140">
        <f t="shared" si="74"/>
        <v>0</v>
      </c>
      <c r="AK97" s="140">
        <f t="shared" si="75"/>
        <v>0</v>
      </c>
      <c r="AL97" s="140">
        <f t="shared" si="76"/>
        <v>0</v>
      </c>
      <c r="AM97" s="140">
        <f t="shared" si="77"/>
        <v>0</v>
      </c>
      <c r="AN97" s="140">
        <f t="shared" si="78"/>
        <v>0</v>
      </c>
      <c r="AO97" s="140">
        <f t="shared" si="79"/>
        <v>0</v>
      </c>
      <c r="AP97" s="140">
        <f t="shared" si="80"/>
        <v>0</v>
      </c>
      <c r="AQ97" s="140">
        <f t="shared" si="81"/>
        <v>0</v>
      </c>
    </row>
    <row r="98" spans="2:43">
      <c r="B98" s="205"/>
      <c r="C98" s="170" t="str">
        <f>'【補助シート】契約設備内訳表（負荷）'!D102</f>
        <v/>
      </c>
      <c r="D98" s="157">
        <f>'【補助シート】契約設備内訳表（負荷）'!V102</f>
        <v>0</v>
      </c>
      <c r="E98" s="171">
        <f>'【補助シート】契約設備内訳表（負荷）'!X102</f>
        <v>0</v>
      </c>
      <c r="F98" s="172" t="str">
        <f>IF(C98="","",IF(ISERROR(VLOOKUP(C98,'機器ｺｰﾄﾞ（非表示）'!$A$2:$H$80,3,FALSE)),"",VLOOKUP(C98,'機器ｺｰﾄﾞ（非表示）'!$A$2:$H$80,3,FALSE)))</f>
        <v/>
      </c>
      <c r="G98" s="173" t="str">
        <f>IF(ISBLANK(D98),"",IF(C98=103,(VLOOKUP(D98,$BC$3:$BD$14,2,1))/1000,IF(C98=106,(VLOOKUP(D98,$BF$3:$BG$12,2,1))/1000,IF(C98=104,(VLOOKUP(D98,$AZ$3:$BA$8,2,1))/1000,IF(ISERROR(VLOOKUP(C98,'機器ｺｰﾄﾞ（非表示）'!$A$2:$H$80,5,FALSE)),"",ROUND(VLOOKUP(C98,'機器ｺｰﾄﾞ（非表示）'!$A$2:$H$80,5,FALSE)*D98*VLOOKUP(C98,'機器ｺｰﾄﾞ（非表示）'!$A$2:$H$80,6,FALSE),3))))))</f>
        <v/>
      </c>
      <c r="H98" s="157">
        <f t="shared" si="55"/>
        <v>0</v>
      </c>
      <c r="I98" s="158" t="str">
        <f t="shared" si="56"/>
        <v/>
      </c>
      <c r="L98" s="205"/>
      <c r="M98" s="170" t="str">
        <f>'【補助シート】契約設備内訳表（負荷）'!AG102</f>
        <v/>
      </c>
      <c r="N98" s="174">
        <f>'【補助シート】契約設備内訳表（負荷）'!AY102</f>
        <v>0</v>
      </c>
      <c r="O98" s="171">
        <f>'【補助シート】契約設備内訳表（負荷）'!BA102</f>
        <v>0</v>
      </c>
      <c r="P98" s="175" t="str">
        <f>IF(M98="","",IF(ISERROR(VLOOKUP(M98,'機器ｺｰﾄﾞ（非表示）'!$A$2:$H$80,3,FALSE)),"",VLOOKUP(M98,'機器ｺｰﾄﾞ（非表示）'!$A$2:$H$80,3,FALSE)))</f>
        <v/>
      </c>
      <c r="Q98" s="163" t="str">
        <f>IF(N98=0,"",ROUND(IF(ISERROR(VLOOKUP(M98,'機器ｺｰﾄﾞ（非表示）'!$A$2:$H$80,5,FALSE)),"",VLOOKUP(M98,'機器ｺｰﾄﾞ（非表示）'!$A$2:$H$80,5,FALSE))*N98*VLOOKUP(M98,'機器ｺｰﾄﾞ（非表示）'!$A$2:$H$80,6,FALSE),3))</f>
        <v/>
      </c>
      <c r="R98" s="164">
        <f t="shared" si="57"/>
        <v>0</v>
      </c>
      <c r="S98" s="165" t="str">
        <f t="shared" si="58"/>
        <v/>
      </c>
      <c r="U98" s="140">
        <f t="shared" si="59"/>
        <v>0</v>
      </c>
      <c r="V98" s="140">
        <f t="shared" si="60"/>
        <v>0</v>
      </c>
      <c r="W98" s="140">
        <f t="shared" si="61"/>
        <v>0</v>
      </c>
      <c r="X98" s="140" t="str">
        <f t="shared" si="62"/>
        <v/>
      </c>
      <c r="Y98" s="140">
        <f t="shared" si="63"/>
        <v>0</v>
      </c>
      <c r="Z98" s="140">
        <f t="shared" si="64"/>
        <v>0</v>
      </c>
      <c r="AA98" s="140">
        <f t="shared" si="65"/>
        <v>0</v>
      </c>
      <c r="AB98" s="140">
        <f t="shared" si="66"/>
        <v>0</v>
      </c>
      <c r="AC98" s="140">
        <f t="shared" si="67"/>
        <v>0</v>
      </c>
      <c r="AD98" s="140">
        <f t="shared" si="68"/>
        <v>0</v>
      </c>
      <c r="AE98" s="140">
        <f t="shared" si="69"/>
        <v>0</v>
      </c>
      <c r="AF98" s="140">
        <f t="shared" si="70"/>
        <v>0</v>
      </c>
      <c r="AG98" s="140">
        <f t="shared" si="71"/>
        <v>0</v>
      </c>
      <c r="AH98" s="140">
        <f t="shared" si="72"/>
        <v>0</v>
      </c>
      <c r="AI98" s="140">
        <f t="shared" si="73"/>
        <v>0</v>
      </c>
      <c r="AJ98" s="140">
        <f t="shared" si="74"/>
        <v>0</v>
      </c>
      <c r="AK98" s="140">
        <f t="shared" si="75"/>
        <v>0</v>
      </c>
      <c r="AL98" s="140">
        <f t="shared" si="76"/>
        <v>0</v>
      </c>
      <c r="AM98" s="140">
        <f t="shared" si="77"/>
        <v>0</v>
      </c>
      <c r="AN98" s="140">
        <f t="shared" si="78"/>
        <v>0</v>
      </c>
      <c r="AO98" s="140">
        <f t="shared" si="79"/>
        <v>0</v>
      </c>
      <c r="AP98" s="140">
        <f t="shared" si="80"/>
        <v>0</v>
      </c>
      <c r="AQ98" s="140">
        <f t="shared" si="81"/>
        <v>0</v>
      </c>
    </row>
    <row r="99" spans="2:43">
      <c r="B99" s="205"/>
      <c r="C99" s="170" t="str">
        <f>'【補助シート】契約設備内訳表（負荷）'!D103</f>
        <v/>
      </c>
      <c r="D99" s="157">
        <f>'【補助シート】契約設備内訳表（負荷）'!V103</f>
        <v>0</v>
      </c>
      <c r="E99" s="171">
        <f>'【補助シート】契約設備内訳表（負荷）'!X103</f>
        <v>0</v>
      </c>
      <c r="F99" s="172" t="str">
        <f>IF(C99="","",IF(ISERROR(VLOOKUP(C99,'機器ｺｰﾄﾞ（非表示）'!$A$2:$H$80,3,FALSE)),"",VLOOKUP(C99,'機器ｺｰﾄﾞ（非表示）'!$A$2:$H$80,3,FALSE)))</f>
        <v/>
      </c>
      <c r="G99" s="173" t="str">
        <f>IF(ISBLANK(D99),"",IF(C99=103,(VLOOKUP(D99,$BC$3:$BD$14,2,1))/1000,IF(C99=106,(VLOOKUP(D99,$BF$3:$BG$12,2,1))/1000,IF(C99=104,(VLOOKUP(D99,$AZ$3:$BA$8,2,1))/1000,IF(ISERROR(VLOOKUP(C99,'機器ｺｰﾄﾞ（非表示）'!$A$2:$H$80,5,FALSE)),"",ROUND(VLOOKUP(C99,'機器ｺｰﾄﾞ（非表示）'!$A$2:$H$80,5,FALSE)*D99*VLOOKUP(C99,'機器ｺｰﾄﾞ（非表示）'!$A$2:$H$80,6,FALSE),3))))))</f>
        <v/>
      </c>
      <c r="H99" s="157">
        <f t="shared" si="55"/>
        <v>0</v>
      </c>
      <c r="I99" s="158" t="str">
        <f t="shared" si="56"/>
        <v/>
      </c>
      <c r="L99" s="205"/>
      <c r="M99" s="170" t="str">
        <f>'【補助シート】契約設備内訳表（負荷）'!AG103</f>
        <v/>
      </c>
      <c r="N99" s="174">
        <f>'【補助シート】契約設備内訳表（負荷）'!AY103</f>
        <v>0</v>
      </c>
      <c r="O99" s="171">
        <f>'【補助シート】契約設備内訳表（負荷）'!BA103</f>
        <v>0</v>
      </c>
      <c r="P99" s="175" t="str">
        <f>IF(M99="","",IF(ISERROR(VLOOKUP(M99,'機器ｺｰﾄﾞ（非表示）'!$A$2:$H$80,3,FALSE)),"",VLOOKUP(M99,'機器ｺｰﾄﾞ（非表示）'!$A$2:$H$80,3,FALSE)))</f>
        <v/>
      </c>
      <c r="Q99" s="163" t="str">
        <f>IF(N99=0,"",ROUND(IF(ISERROR(VLOOKUP(M99,'機器ｺｰﾄﾞ（非表示）'!$A$2:$H$80,5,FALSE)),"",VLOOKUP(M99,'機器ｺｰﾄﾞ（非表示）'!$A$2:$H$80,5,FALSE))*N99*VLOOKUP(M99,'機器ｺｰﾄﾞ（非表示）'!$A$2:$H$80,6,FALSE),3))</f>
        <v/>
      </c>
      <c r="R99" s="164">
        <f t="shared" si="57"/>
        <v>0</v>
      </c>
      <c r="S99" s="165" t="str">
        <f t="shared" si="58"/>
        <v/>
      </c>
      <c r="U99" s="140">
        <f t="shared" si="59"/>
        <v>0</v>
      </c>
      <c r="V99" s="140">
        <f t="shared" si="60"/>
        <v>0</v>
      </c>
      <c r="W99" s="140">
        <f t="shared" si="61"/>
        <v>0</v>
      </c>
      <c r="X99" s="140" t="str">
        <f t="shared" si="62"/>
        <v/>
      </c>
      <c r="Y99" s="140">
        <f t="shared" si="63"/>
        <v>0</v>
      </c>
      <c r="Z99" s="140">
        <f t="shared" si="64"/>
        <v>0</v>
      </c>
      <c r="AA99" s="140">
        <f t="shared" si="65"/>
        <v>0</v>
      </c>
      <c r="AB99" s="140">
        <f t="shared" si="66"/>
        <v>0</v>
      </c>
      <c r="AC99" s="140">
        <f t="shared" si="67"/>
        <v>0</v>
      </c>
      <c r="AD99" s="140">
        <f t="shared" si="68"/>
        <v>0</v>
      </c>
      <c r="AE99" s="140">
        <f t="shared" si="69"/>
        <v>0</v>
      </c>
      <c r="AF99" s="140">
        <f t="shared" si="70"/>
        <v>0</v>
      </c>
      <c r="AG99" s="140">
        <f t="shared" si="71"/>
        <v>0</v>
      </c>
      <c r="AH99" s="140">
        <f t="shared" si="72"/>
        <v>0</v>
      </c>
      <c r="AI99" s="140">
        <f t="shared" si="73"/>
        <v>0</v>
      </c>
      <c r="AJ99" s="140">
        <f t="shared" si="74"/>
        <v>0</v>
      </c>
      <c r="AK99" s="140">
        <f t="shared" si="75"/>
        <v>0</v>
      </c>
      <c r="AL99" s="140">
        <f t="shared" si="76"/>
        <v>0</v>
      </c>
      <c r="AM99" s="140">
        <f t="shared" si="77"/>
        <v>0</v>
      </c>
      <c r="AN99" s="140">
        <f t="shared" si="78"/>
        <v>0</v>
      </c>
      <c r="AO99" s="140">
        <f t="shared" si="79"/>
        <v>0</v>
      </c>
      <c r="AP99" s="140">
        <f t="shared" si="80"/>
        <v>0</v>
      </c>
      <c r="AQ99" s="140">
        <f t="shared" si="81"/>
        <v>0</v>
      </c>
    </row>
    <row r="100" spans="2:43">
      <c r="B100" s="205"/>
      <c r="C100" s="170" t="str">
        <f>'【補助シート】契約設備内訳表（負荷）'!D104</f>
        <v/>
      </c>
      <c r="D100" s="157">
        <f>'【補助シート】契約設備内訳表（負荷）'!V104</f>
        <v>0</v>
      </c>
      <c r="E100" s="171">
        <f>'【補助シート】契約設備内訳表（負荷）'!X104</f>
        <v>0</v>
      </c>
      <c r="F100" s="172" t="str">
        <f>IF(C100="","",IF(ISERROR(VLOOKUP(C100,'機器ｺｰﾄﾞ（非表示）'!$A$2:$H$80,3,FALSE)),"",VLOOKUP(C100,'機器ｺｰﾄﾞ（非表示）'!$A$2:$H$80,3,FALSE)))</f>
        <v/>
      </c>
      <c r="G100" s="173" t="str">
        <f>IF(ISBLANK(D100),"",IF(C100=103,(VLOOKUP(D100,$BC$3:$BD$14,2,1))/1000,IF(C100=106,(VLOOKUP(D100,$BF$3:$BG$12,2,1))/1000,IF(C100=104,(VLOOKUP(D100,$AZ$3:$BA$8,2,1))/1000,IF(ISERROR(VLOOKUP(C100,'機器ｺｰﾄﾞ（非表示）'!$A$2:$H$80,5,FALSE)),"",ROUND(VLOOKUP(C100,'機器ｺｰﾄﾞ（非表示）'!$A$2:$H$80,5,FALSE)*D100*VLOOKUP(C100,'機器ｺｰﾄﾞ（非表示）'!$A$2:$H$80,6,FALSE),3))))))</f>
        <v/>
      </c>
      <c r="H100" s="157">
        <f t="shared" si="55"/>
        <v>0</v>
      </c>
      <c r="I100" s="158" t="str">
        <f t="shared" si="56"/>
        <v/>
      </c>
      <c r="L100" s="205"/>
      <c r="M100" s="170" t="str">
        <f>'【補助シート】契約設備内訳表（負荷）'!AG104</f>
        <v/>
      </c>
      <c r="N100" s="174">
        <f>'【補助シート】契約設備内訳表（負荷）'!AY104</f>
        <v>0</v>
      </c>
      <c r="O100" s="171">
        <f>'【補助シート】契約設備内訳表（負荷）'!BA104</f>
        <v>0</v>
      </c>
      <c r="P100" s="175" t="str">
        <f>IF(M100="","",IF(ISERROR(VLOOKUP(M100,'機器ｺｰﾄﾞ（非表示）'!$A$2:$H$80,3,FALSE)),"",VLOOKUP(M100,'機器ｺｰﾄﾞ（非表示）'!$A$2:$H$80,3,FALSE)))</f>
        <v/>
      </c>
      <c r="Q100" s="163" t="str">
        <f>IF(N100=0,"",ROUND(IF(ISERROR(VLOOKUP(M100,'機器ｺｰﾄﾞ（非表示）'!$A$2:$H$80,5,FALSE)),"",VLOOKUP(M100,'機器ｺｰﾄﾞ（非表示）'!$A$2:$H$80,5,FALSE))*N100*VLOOKUP(M100,'機器ｺｰﾄﾞ（非表示）'!$A$2:$H$80,6,FALSE),3))</f>
        <v/>
      </c>
      <c r="R100" s="164">
        <f t="shared" si="57"/>
        <v>0</v>
      </c>
      <c r="S100" s="165" t="str">
        <f t="shared" si="58"/>
        <v/>
      </c>
      <c r="U100" s="140">
        <f t="shared" si="59"/>
        <v>0</v>
      </c>
      <c r="V100" s="140">
        <f t="shared" si="60"/>
        <v>0</v>
      </c>
      <c r="W100" s="140">
        <f t="shared" si="61"/>
        <v>0</v>
      </c>
      <c r="X100" s="140" t="str">
        <f t="shared" si="62"/>
        <v/>
      </c>
      <c r="Y100" s="140">
        <f t="shared" si="63"/>
        <v>0</v>
      </c>
      <c r="Z100" s="140">
        <f t="shared" si="64"/>
        <v>0</v>
      </c>
      <c r="AA100" s="140">
        <f t="shared" si="65"/>
        <v>0</v>
      </c>
      <c r="AB100" s="140">
        <f t="shared" si="66"/>
        <v>0</v>
      </c>
      <c r="AC100" s="140">
        <f t="shared" si="67"/>
        <v>0</v>
      </c>
      <c r="AD100" s="140">
        <f t="shared" si="68"/>
        <v>0</v>
      </c>
      <c r="AE100" s="140">
        <f t="shared" si="69"/>
        <v>0</v>
      </c>
      <c r="AF100" s="140">
        <f t="shared" si="70"/>
        <v>0</v>
      </c>
      <c r="AG100" s="140">
        <f t="shared" si="71"/>
        <v>0</v>
      </c>
      <c r="AH100" s="140">
        <f t="shared" si="72"/>
        <v>0</v>
      </c>
      <c r="AI100" s="140">
        <f t="shared" si="73"/>
        <v>0</v>
      </c>
      <c r="AJ100" s="140">
        <f t="shared" si="74"/>
        <v>0</v>
      </c>
      <c r="AK100" s="140">
        <f t="shared" si="75"/>
        <v>0</v>
      </c>
      <c r="AL100" s="140">
        <f t="shared" si="76"/>
        <v>0</v>
      </c>
      <c r="AM100" s="140">
        <f t="shared" si="77"/>
        <v>0</v>
      </c>
      <c r="AN100" s="140">
        <f t="shared" si="78"/>
        <v>0</v>
      </c>
      <c r="AO100" s="140">
        <f t="shared" si="79"/>
        <v>0</v>
      </c>
      <c r="AP100" s="140">
        <f t="shared" si="80"/>
        <v>0</v>
      </c>
      <c r="AQ100" s="140">
        <f t="shared" si="81"/>
        <v>0</v>
      </c>
    </row>
    <row r="101" spans="2:43">
      <c r="B101" s="205"/>
      <c r="C101" s="170" t="str">
        <f>'【補助シート】契約設備内訳表（負荷）'!D105</f>
        <v/>
      </c>
      <c r="D101" s="157">
        <f>'【補助シート】契約設備内訳表（負荷）'!V105</f>
        <v>0</v>
      </c>
      <c r="E101" s="171">
        <f>'【補助シート】契約設備内訳表（負荷）'!X105</f>
        <v>0</v>
      </c>
      <c r="F101" s="172" t="str">
        <f>IF(C101="","",IF(ISERROR(VLOOKUP(C101,'機器ｺｰﾄﾞ（非表示）'!$A$2:$H$80,3,FALSE)),"",VLOOKUP(C101,'機器ｺｰﾄﾞ（非表示）'!$A$2:$H$80,3,FALSE)))</f>
        <v/>
      </c>
      <c r="G101" s="173" t="str">
        <f>IF(ISBLANK(D101),"",IF(C101=103,(VLOOKUP(D101,$BC$3:$BD$14,2,1))/1000,IF(C101=106,(VLOOKUP(D101,$BF$3:$BG$12,2,1))/1000,IF(C101=104,(VLOOKUP(D101,$AZ$3:$BA$8,2,1))/1000,IF(ISERROR(VLOOKUP(C101,'機器ｺｰﾄﾞ（非表示）'!$A$2:$H$80,5,FALSE)),"",ROUND(VLOOKUP(C101,'機器ｺｰﾄﾞ（非表示）'!$A$2:$H$80,5,FALSE)*D101*VLOOKUP(C101,'機器ｺｰﾄﾞ（非表示）'!$A$2:$H$80,6,FALSE),3))))))</f>
        <v/>
      </c>
      <c r="H101" s="157">
        <f t="shared" si="55"/>
        <v>0</v>
      </c>
      <c r="I101" s="158" t="str">
        <f t="shared" si="56"/>
        <v/>
      </c>
      <c r="L101" s="205"/>
      <c r="M101" s="170" t="str">
        <f>'【補助シート】契約設備内訳表（負荷）'!AG105</f>
        <v/>
      </c>
      <c r="N101" s="174">
        <f>'【補助シート】契約設備内訳表（負荷）'!AY105</f>
        <v>0</v>
      </c>
      <c r="O101" s="171">
        <f>'【補助シート】契約設備内訳表（負荷）'!BA105</f>
        <v>0</v>
      </c>
      <c r="P101" s="175" t="str">
        <f>IF(M101="","",IF(ISERROR(VLOOKUP(M101,'機器ｺｰﾄﾞ（非表示）'!$A$2:$H$80,3,FALSE)),"",VLOOKUP(M101,'機器ｺｰﾄﾞ（非表示）'!$A$2:$H$80,3,FALSE)))</f>
        <v/>
      </c>
      <c r="Q101" s="163" t="str">
        <f>IF(N101=0,"",ROUND(IF(ISERROR(VLOOKUP(M101,'機器ｺｰﾄﾞ（非表示）'!$A$2:$H$80,5,FALSE)),"",VLOOKUP(M101,'機器ｺｰﾄﾞ（非表示）'!$A$2:$H$80,5,FALSE))*N101*VLOOKUP(M101,'機器ｺｰﾄﾞ（非表示）'!$A$2:$H$80,6,FALSE),3))</f>
        <v/>
      </c>
      <c r="R101" s="164">
        <f t="shared" si="57"/>
        <v>0</v>
      </c>
      <c r="S101" s="165" t="str">
        <f t="shared" si="58"/>
        <v/>
      </c>
      <c r="U101" s="140">
        <f t="shared" si="59"/>
        <v>0</v>
      </c>
      <c r="V101" s="140">
        <f t="shared" si="60"/>
        <v>0</v>
      </c>
      <c r="W101" s="140">
        <f t="shared" si="61"/>
        <v>0</v>
      </c>
      <c r="X101" s="140" t="str">
        <f t="shared" si="62"/>
        <v/>
      </c>
      <c r="Y101" s="140">
        <f t="shared" si="63"/>
        <v>0</v>
      </c>
      <c r="Z101" s="140">
        <f t="shared" si="64"/>
        <v>0</v>
      </c>
      <c r="AA101" s="140">
        <f t="shared" si="65"/>
        <v>0</v>
      </c>
      <c r="AB101" s="140">
        <f t="shared" si="66"/>
        <v>0</v>
      </c>
      <c r="AC101" s="140">
        <f t="shared" si="67"/>
        <v>0</v>
      </c>
      <c r="AD101" s="140">
        <f t="shared" si="68"/>
        <v>0</v>
      </c>
      <c r="AE101" s="140">
        <f t="shared" si="69"/>
        <v>0</v>
      </c>
      <c r="AF101" s="140">
        <f t="shared" si="70"/>
        <v>0</v>
      </c>
      <c r="AG101" s="140">
        <f t="shared" si="71"/>
        <v>0</v>
      </c>
      <c r="AH101" s="140">
        <f t="shared" si="72"/>
        <v>0</v>
      </c>
      <c r="AI101" s="140">
        <f t="shared" si="73"/>
        <v>0</v>
      </c>
      <c r="AJ101" s="140">
        <f t="shared" si="74"/>
        <v>0</v>
      </c>
      <c r="AK101" s="140">
        <f t="shared" si="75"/>
        <v>0</v>
      </c>
      <c r="AL101" s="140">
        <f t="shared" si="76"/>
        <v>0</v>
      </c>
      <c r="AM101" s="140">
        <f t="shared" si="77"/>
        <v>0</v>
      </c>
      <c r="AN101" s="140">
        <f t="shared" si="78"/>
        <v>0</v>
      </c>
      <c r="AO101" s="140">
        <f t="shared" si="79"/>
        <v>0</v>
      </c>
      <c r="AP101" s="140">
        <f t="shared" si="80"/>
        <v>0</v>
      </c>
      <c r="AQ101" s="140">
        <f t="shared" si="81"/>
        <v>0</v>
      </c>
    </row>
    <row r="102" spans="2:43">
      <c r="B102" s="205"/>
      <c r="C102" s="170" t="str">
        <f>'【補助シート】契約設備内訳表（負荷）'!D106</f>
        <v/>
      </c>
      <c r="D102" s="157">
        <f>'【補助シート】契約設備内訳表（負荷）'!V106</f>
        <v>0</v>
      </c>
      <c r="E102" s="171">
        <f>'【補助シート】契約設備内訳表（負荷）'!X106</f>
        <v>0</v>
      </c>
      <c r="F102" s="172" t="str">
        <f>IF(C102="","",IF(ISERROR(VLOOKUP(C102,'機器ｺｰﾄﾞ（非表示）'!$A$2:$H$80,3,FALSE)),"",VLOOKUP(C102,'機器ｺｰﾄﾞ（非表示）'!$A$2:$H$80,3,FALSE)))</f>
        <v/>
      </c>
      <c r="G102" s="173" t="str">
        <f>IF(ISBLANK(D102),"",IF(C102=103,(VLOOKUP(D102,$BC$3:$BD$14,2,1))/1000,IF(C102=106,(VLOOKUP(D102,$BF$3:$BG$12,2,1))/1000,IF(C102=104,(VLOOKUP(D102,$AZ$3:$BA$8,2,1))/1000,IF(ISERROR(VLOOKUP(C102,'機器ｺｰﾄﾞ（非表示）'!$A$2:$H$80,5,FALSE)),"",ROUND(VLOOKUP(C102,'機器ｺｰﾄﾞ（非表示）'!$A$2:$H$80,5,FALSE)*D102*VLOOKUP(C102,'機器ｺｰﾄﾞ（非表示）'!$A$2:$H$80,6,FALSE),3))))))</f>
        <v/>
      </c>
      <c r="H102" s="157">
        <f t="shared" si="55"/>
        <v>0</v>
      </c>
      <c r="I102" s="158" t="str">
        <f t="shared" si="56"/>
        <v/>
      </c>
      <c r="L102" s="205"/>
      <c r="M102" s="170" t="str">
        <f>'【補助シート】契約設備内訳表（負荷）'!AG106</f>
        <v/>
      </c>
      <c r="N102" s="174">
        <f>'【補助シート】契約設備内訳表（負荷）'!AY106</f>
        <v>0</v>
      </c>
      <c r="O102" s="171">
        <f>'【補助シート】契約設備内訳表（負荷）'!BA106</f>
        <v>0</v>
      </c>
      <c r="P102" s="175" t="str">
        <f>IF(M102="","",IF(ISERROR(VLOOKUP(M102,'機器ｺｰﾄﾞ（非表示）'!$A$2:$H$80,3,FALSE)),"",VLOOKUP(M102,'機器ｺｰﾄﾞ（非表示）'!$A$2:$H$80,3,FALSE)))</f>
        <v/>
      </c>
      <c r="Q102" s="163" t="str">
        <f>IF(N102=0,"",ROUND(IF(ISERROR(VLOOKUP(M102,'機器ｺｰﾄﾞ（非表示）'!$A$2:$H$80,5,FALSE)),"",VLOOKUP(M102,'機器ｺｰﾄﾞ（非表示）'!$A$2:$H$80,5,FALSE))*N102*VLOOKUP(M102,'機器ｺｰﾄﾞ（非表示）'!$A$2:$H$80,6,FALSE),3))</f>
        <v/>
      </c>
      <c r="R102" s="164">
        <f t="shared" si="57"/>
        <v>0</v>
      </c>
      <c r="S102" s="165" t="str">
        <f t="shared" si="58"/>
        <v/>
      </c>
      <c r="U102" s="140">
        <f t="shared" si="59"/>
        <v>0</v>
      </c>
      <c r="V102" s="140">
        <f t="shared" si="60"/>
        <v>0</v>
      </c>
      <c r="W102" s="140">
        <f t="shared" si="61"/>
        <v>0</v>
      </c>
      <c r="X102" s="140" t="str">
        <f t="shared" si="62"/>
        <v/>
      </c>
      <c r="Y102" s="140">
        <f t="shared" si="63"/>
        <v>0</v>
      </c>
      <c r="Z102" s="140">
        <f t="shared" si="64"/>
        <v>0</v>
      </c>
      <c r="AA102" s="140">
        <f t="shared" si="65"/>
        <v>0</v>
      </c>
      <c r="AB102" s="140">
        <f t="shared" si="66"/>
        <v>0</v>
      </c>
      <c r="AC102" s="140">
        <f t="shared" si="67"/>
        <v>0</v>
      </c>
      <c r="AD102" s="140">
        <f t="shared" si="68"/>
        <v>0</v>
      </c>
      <c r="AE102" s="140">
        <f t="shared" si="69"/>
        <v>0</v>
      </c>
      <c r="AF102" s="140">
        <f t="shared" si="70"/>
        <v>0</v>
      </c>
      <c r="AG102" s="140">
        <f t="shared" si="71"/>
        <v>0</v>
      </c>
      <c r="AH102" s="140">
        <f t="shared" si="72"/>
        <v>0</v>
      </c>
      <c r="AI102" s="140">
        <f t="shared" si="73"/>
        <v>0</v>
      </c>
      <c r="AJ102" s="140">
        <f t="shared" si="74"/>
        <v>0</v>
      </c>
      <c r="AK102" s="140">
        <f t="shared" si="75"/>
        <v>0</v>
      </c>
      <c r="AL102" s="140">
        <f t="shared" si="76"/>
        <v>0</v>
      </c>
      <c r="AM102" s="140">
        <f t="shared" si="77"/>
        <v>0</v>
      </c>
      <c r="AN102" s="140">
        <f t="shared" si="78"/>
        <v>0</v>
      </c>
      <c r="AO102" s="140">
        <f t="shared" si="79"/>
        <v>0</v>
      </c>
      <c r="AP102" s="140">
        <f t="shared" si="80"/>
        <v>0</v>
      </c>
      <c r="AQ102" s="140">
        <f t="shared" si="81"/>
        <v>0</v>
      </c>
    </row>
    <row r="103" spans="2:43">
      <c r="B103" s="205"/>
      <c r="C103" s="170" t="str">
        <f>'【補助シート】契約設備内訳表（負荷）'!D107</f>
        <v/>
      </c>
      <c r="D103" s="157">
        <f>'【補助シート】契約設備内訳表（負荷）'!V107</f>
        <v>0</v>
      </c>
      <c r="E103" s="171">
        <f>'【補助シート】契約設備内訳表（負荷）'!X107</f>
        <v>0</v>
      </c>
      <c r="F103" s="172" t="str">
        <f>IF(C103="","",IF(ISERROR(VLOOKUP(C103,'機器ｺｰﾄﾞ（非表示）'!$A$2:$H$80,3,FALSE)),"",VLOOKUP(C103,'機器ｺｰﾄﾞ（非表示）'!$A$2:$H$80,3,FALSE)))</f>
        <v/>
      </c>
      <c r="G103" s="173" t="str">
        <f>IF(ISBLANK(D103),"",IF(C103=103,(VLOOKUP(D103,$BC$3:$BD$14,2,1))/1000,IF(C103=106,(VLOOKUP(D103,$BF$3:$BG$12,2,1))/1000,IF(C103=104,(VLOOKUP(D103,$AZ$3:$BA$8,2,1))/1000,IF(ISERROR(VLOOKUP(C103,'機器ｺｰﾄﾞ（非表示）'!$A$2:$H$80,5,FALSE)),"",ROUND(VLOOKUP(C103,'機器ｺｰﾄﾞ（非表示）'!$A$2:$H$80,5,FALSE)*D103*VLOOKUP(C103,'機器ｺｰﾄﾞ（非表示）'!$A$2:$H$80,6,FALSE),3))))))</f>
        <v/>
      </c>
      <c r="H103" s="157">
        <f t="shared" si="55"/>
        <v>0</v>
      </c>
      <c r="I103" s="158" t="str">
        <f t="shared" si="56"/>
        <v/>
      </c>
      <c r="L103" s="205"/>
      <c r="M103" s="170" t="str">
        <f>'【補助シート】契約設備内訳表（負荷）'!AG107</f>
        <v/>
      </c>
      <c r="N103" s="174">
        <f>'【補助シート】契約設備内訳表（負荷）'!AY107</f>
        <v>0</v>
      </c>
      <c r="O103" s="171">
        <f>'【補助シート】契約設備内訳表（負荷）'!BA107</f>
        <v>0</v>
      </c>
      <c r="P103" s="175" t="str">
        <f>IF(M103="","",IF(ISERROR(VLOOKUP(M103,'機器ｺｰﾄﾞ（非表示）'!$A$2:$H$80,3,FALSE)),"",VLOOKUP(M103,'機器ｺｰﾄﾞ（非表示）'!$A$2:$H$80,3,FALSE)))</f>
        <v/>
      </c>
      <c r="Q103" s="163" t="str">
        <f>IF(N103=0,"",ROUND(IF(ISERROR(VLOOKUP(M103,'機器ｺｰﾄﾞ（非表示）'!$A$2:$H$80,5,FALSE)),"",VLOOKUP(M103,'機器ｺｰﾄﾞ（非表示）'!$A$2:$H$80,5,FALSE))*N103*VLOOKUP(M103,'機器ｺｰﾄﾞ（非表示）'!$A$2:$H$80,6,FALSE),3))</f>
        <v/>
      </c>
      <c r="R103" s="164">
        <f t="shared" si="57"/>
        <v>0</v>
      </c>
      <c r="S103" s="165" t="str">
        <f t="shared" si="58"/>
        <v/>
      </c>
      <c r="U103" s="140">
        <f t="shared" si="59"/>
        <v>0</v>
      </c>
      <c r="V103" s="140">
        <f t="shared" si="60"/>
        <v>0</v>
      </c>
      <c r="W103" s="140">
        <f t="shared" si="61"/>
        <v>0</v>
      </c>
      <c r="X103" s="140" t="str">
        <f t="shared" si="62"/>
        <v/>
      </c>
      <c r="Y103" s="140">
        <f t="shared" si="63"/>
        <v>0</v>
      </c>
      <c r="Z103" s="140">
        <f t="shared" si="64"/>
        <v>0</v>
      </c>
      <c r="AA103" s="140">
        <f t="shared" si="65"/>
        <v>0</v>
      </c>
      <c r="AB103" s="140">
        <f t="shared" si="66"/>
        <v>0</v>
      </c>
      <c r="AC103" s="140">
        <f t="shared" si="67"/>
        <v>0</v>
      </c>
      <c r="AD103" s="140">
        <f t="shared" si="68"/>
        <v>0</v>
      </c>
      <c r="AE103" s="140">
        <f t="shared" si="69"/>
        <v>0</v>
      </c>
      <c r="AF103" s="140">
        <f t="shared" si="70"/>
        <v>0</v>
      </c>
      <c r="AG103" s="140">
        <f t="shared" si="71"/>
        <v>0</v>
      </c>
      <c r="AH103" s="140">
        <f t="shared" si="72"/>
        <v>0</v>
      </c>
      <c r="AI103" s="140">
        <f t="shared" si="73"/>
        <v>0</v>
      </c>
      <c r="AJ103" s="140">
        <f t="shared" si="74"/>
        <v>0</v>
      </c>
      <c r="AK103" s="140">
        <f t="shared" si="75"/>
        <v>0</v>
      </c>
      <c r="AL103" s="140">
        <f t="shared" si="76"/>
        <v>0</v>
      </c>
      <c r="AM103" s="140">
        <f t="shared" si="77"/>
        <v>0</v>
      </c>
      <c r="AN103" s="140">
        <f t="shared" si="78"/>
        <v>0</v>
      </c>
      <c r="AO103" s="140">
        <f t="shared" si="79"/>
        <v>0</v>
      </c>
      <c r="AP103" s="140">
        <f t="shared" si="80"/>
        <v>0</v>
      </c>
      <c r="AQ103" s="140">
        <f t="shared" si="81"/>
        <v>0</v>
      </c>
    </row>
    <row r="104" spans="2:43">
      <c r="B104" s="205"/>
      <c r="C104" s="170" t="str">
        <f>'【補助シート】契約設備内訳表（負荷）'!D108</f>
        <v/>
      </c>
      <c r="D104" s="157">
        <f>'【補助シート】契約設備内訳表（負荷）'!V108</f>
        <v>0</v>
      </c>
      <c r="E104" s="171">
        <f>'【補助シート】契約設備内訳表（負荷）'!X108</f>
        <v>0</v>
      </c>
      <c r="F104" s="172" t="str">
        <f>IF(C104="","",IF(ISERROR(VLOOKUP(C104,'機器ｺｰﾄﾞ（非表示）'!$A$2:$H$80,3,FALSE)),"",VLOOKUP(C104,'機器ｺｰﾄﾞ（非表示）'!$A$2:$H$80,3,FALSE)))</f>
        <v/>
      </c>
      <c r="G104" s="173" t="str">
        <f>IF(ISBLANK(D104),"",IF(C104=103,(VLOOKUP(D104,$BC$3:$BD$14,2,1))/1000,IF(C104=106,(VLOOKUP(D104,$BF$3:$BG$12,2,1))/1000,IF(C104=104,(VLOOKUP(D104,$AZ$3:$BA$8,2,1))/1000,IF(ISERROR(VLOOKUP(C104,'機器ｺｰﾄﾞ（非表示）'!$A$2:$H$80,5,FALSE)),"",ROUND(VLOOKUP(C104,'機器ｺｰﾄﾞ（非表示）'!$A$2:$H$80,5,FALSE)*D104*VLOOKUP(C104,'機器ｺｰﾄﾞ（非表示）'!$A$2:$H$80,6,FALSE),3))))))</f>
        <v/>
      </c>
      <c r="H104" s="157">
        <f t="shared" si="55"/>
        <v>0</v>
      </c>
      <c r="I104" s="158" t="str">
        <f t="shared" si="56"/>
        <v/>
      </c>
      <c r="L104" s="205"/>
      <c r="M104" s="170" t="str">
        <f>'【補助シート】契約設備内訳表（負荷）'!AG108</f>
        <v/>
      </c>
      <c r="N104" s="174">
        <f>'【補助シート】契約設備内訳表（負荷）'!AY108</f>
        <v>0</v>
      </c>
      <c r="O104" s="171">
        <f>'【補助シート】契約設備内訳表（負荷）'!BA108</f>
        <v>0</v>
      </c>
      <c r="P104" s="175" t="str">
        <f>IF(M104="","",IF(ISERROR(VLOOKUP(M104,'機器ｺｰﾄﾞ（非表示）'!$A$2:$H$80,3,FALSE)),"",VLOOKUP(M104,'機器ｺｰﾄﾞ（非表示）'!$A$2:$H$80,3,FALSE)))</f>
        <v/>
      </c>
      <c r="Q104" s="163" t="str">
        <f>IF(N104=0,"",ROUND(IF(ISERROR(VLOOKUP(M104,'機器ｺｰﾄﾞ（非表示）'!$A$2:$H$80,5,FALSE)),"",VLOOKUP(M104,'機器ｺｰﾄﾞ（非表示）'!$A$2:$H$80,5,FALSE))*N104*VLOOKUP(M104,'機器ｺｰﾄﾞ（非表示）'!$A$2:$H$80,6,FALSE),3))</f>
        <v/>
      </c>
      <c r="R104" s="164">
        <f t="shared" si="57"/>
        <v>0</v>
      </c>
      <c r="S104" s="165" t="str">
        <f t="shared" si="58"/>
        <v/>
      </c>
      <c r="U104" s="140">
        <f t="shared" si="59"/>
        <v>0</v>
      </c>
      <c r="V104" s="140">
        <f t="shared" si="60"/>
        <v>0</v>
      </c>
      <c r="W104" s="140">
        <f t="shared" si="61"/>
        <v>0</v>
      </c>
      <c r="X104" s="140" t="str">
        <f t="shared" si="62"/>
        <v/>
      </c>
      <c r="Y104" s="140">
        <f t="shared" si="63"/>
        <v>0</v>
      </c>
      <c r="Z104" s="140">
        <f t="shared" si="64"/>
        <v>0</v>
      </c>
      <c r="AA104" s="140">
        <f t="shared" si="65"/>
        <v>0</v>
      </c>
      <c r="AB104" s="140">
        <f t="shared" si="66"/>
        <v>0</v>
      </c>
      <c r="AC104" s="140">
        <f t="shared" si="67"/>
        <v>0</v>
      </c>
      <c r="AD104" s="140">
        <f t="shared" si="68"/>
        <v>0</v>
      </c>
      <c r="AE104" s="140">
        <f t="shared" si="69"/>
        <v>0</v>
      </c>
      <c r="AF104" s="140">
        <f t="shared" si="70"/>
        <v>0</v>
      </c>
      <c r="AG104" s="140">
        <f t="shared" si="71"/>
        <v>0</v>
      </c>
      <c r="AH104" s="140">
        <f t="shared" si="72"/>
        <v>0</v>
      </c>
      <c r="AI104" s="140">
        <f t="shared" si="73"/>
        <v>0</v>
      </c>
      <c r="AJ104" s="140">
        <f t="shared" si="74"/>
        <v>0</v>
      </c>
      <c r="AK104" s="140">
        <f t="shared" si="75"/>
        <v>0</v>
      </c>
      <c r="AL104" s="140">
        <f t="shared" si="76"/>
        <v>0</v>
      </c>
      <c r="AM104" s="140">
        <f t="shared" si="77"/>
        <v>0</v>
      </c>
      <c r="AN104" s="140">
        <f t="shared" si="78"/>
        <v>0</v>
      </c>
      <c r="AO104" s="140">
        <f t="shared" si="79"/>
        <v>0</v>
      </c>
      <c r="AP104" s="140">
        <f t="shared" si="80"/>
        <v>0</v>
      </c>
      <c r="AQ104" s="140">
        <f t="shared" si="81"/>
        <v>0</v>
      </c>
    </row>
    <row r="105" spans="2:43">
      <c r="B105" s="205"/>
      <c r="C105" s="170" t="str">
        <f>'【補助シート】契約設備内訳表（負荷）'!D109</f>
        <v/>
      </c>
      <c r="D105" s="157">
        <f>'【補助シート】契約設備内訳表（負荷）'!V109</f>
        <v>0</v>
      </c>
      <c r="E105" s="171">
        <f>'【補助シート】契約設備内訳表（負荷）'!X109</f>
        <v>0</v>
      </c>
      <c r="F105" s="172" t="str">
        <f>IF(C105="","",IF(ISERROR(VLOOKUP(C105,'機器ｺｰﾄﾞ（非表示）'!$A$2:$H$80,3,FALSE)),"",VLOOKUP(C105,'機器ｺｰﾄﾞ（非表示）'!$A$2:$H$80,3,FALSE)))</f>
        <v/>
      </c>
      <c r="G105" s="173" t="str">
        <f>IF(ISBLANK(D105),"",IF(C105=103,(VLOOKUP(D105,$BC$3:$BD$14,2,1))/1000,IF(C105=106,(VLOOKUP(D105,$BF$3:$BG$12,2,1))/1000,IF(C105=104,(VLOOKUP(D105,$AZ$3:$BA$8,2,1))/1000,IF(ISERROR(VLOOKUP(C105,'機器ｺｰﾄﾞ（非表示）'!$A$2:$H$80,5,FALSE)),"",ROUND(VLOOKUP(C105,'機器ｺｰﾄﾞ（非表示）'!$A$2:$H$80,5,FALSE)*D105*VLOOKUP(C105,'機器ｺｰﾄﾞ（非表示）'!$A$2:$H$80,6,FALSE),3))))))</f>
        <v/>
      </c>
      <c r="H105" s="157">
        <f t="shared" si="55"/>
        <v>0</v>
      </c>
      <c r="I105" s="158" t="str">
        <f t="shared" si="56"/>
        <v/>
      </c>
      <c r="L105" s="205"/>
      <c r="M105" s="170" t="str">
        <f>'【補助シート】契約設備内訳表（負荷）'!AG109</f>
        <v/>
      </c>
      <c r="N105" s="174">
        <f>'【補助シート】契約設備内訳表（負荷）'!AY109</f>
        <v>0</v>
      </c>
      <c r="O105" s="171">
        <f>'【補助シート】契約設備内訳表（負荷）'!BA109</f>
        <v>0</v>
      </c>
      <c r="P105" s="175" t="str">
        <f>IF(M105="","",IF(ISERROR(VLOOKUP(M105,'機器ｺｰﾄﾞ（非表示）'!$A$2:$H$80,3,FALSE)),"",VLOOKUP(M105,'機器ｺｰﾄﾞ（非表示）'!$A$2:$H$80,3,FALSE)))</f>
        <v/>
      </c>
      <c r="Q105" s="163" t="str">
        <f>IF(N105=0,"",ROUND(IF(ISERROR(VLOOKUP(M105,'機器ｺｰﾄﾞ（非表示）'!$A$2:$H$80,5,FALSE)),"",VLOOKUP(M105,'機器ｺｰﾄﾞ（非表示）'!$A$2:$H$80,5,FALSE))*N105*VLOOKUP(M105,'機器ｺｰﾄﾞ（非表示）'!$A$2:$H$80,6,FALSE),3))</f>
        <v/>
      </c>
      <c r="R105" s="164">
        <f t="shared" si="57"/>
        <v>0</v>
      </c>
      <c r="S105" s="165" t="str">
        <f t="shared" si="58"/>
        <v/>
      </c>
      <c r="U105" s="140">
        <f t="shared" si="59"/>
        <v>0</v>
      </c>
      <c r="V105" s="140">
        <f t="shared" si="60"/>
        <v>0</v>
      </c>
      <c r="W105" s="140">
        <f t="shared" si="61"/>
        <v>0</v>
      </c>
      <c r="X105" s="140" t="str">
        <f t="shared" si="62"/>
        <v/>
      </c>
      <c r="Y105" s="140">
        <f t="shared" si="63"/>
        <v>0</v>
      </c>
      <c r="Z105" s="140">
        <f t="shared" si="64"/>
        <v>0</v>
      </c>
      <c r="AA105" s="140">
        <f t="shared" si="65"/>
        <v>0</v>
      </c>
      <c r="AB105" s="140">
        <f t="shared" si="66"/>
        <v>0</v>
      </c>
      <c r="AC105" s="140">
        <f t="shared" si="67"/>
        <v>0</v>
      </c>
      <c r="AD105" s="140">
        <f t="shared" si="68"/>
        <v>0</v>
      </c>
      <c r="AE105" s="140">
        <f t="shared" si="69"/>
        <v>0</v>
      </c>
      <c r="AF105" s="140">
        <f t="shared" si="70"/>
        <v>0</v>
      </c>
      <c r="AG105" s="140">
        <f t="shared" si="71"/>
        <v>0</v>
      </c>
      <c r="AH105" s="140">
        <f t="shared" si="72"/>
        <v>0</v>
      </c>
      <c r="AI105" s="140">
        <f t="shared" si="73"/>
        <v>0</v>
      </c>
      <c r="AJ105" s="140">
        <f t="shared" si="74"/>
        <v>0</v>
      </c>
      <c r="AK105" s="140">
        <f t="shared" si="75"/>
        <v>0</v>
      </c>
      <c r="AL105" s="140">
        <f t="shared" si="76"/>
        <v>0</v>
      </c>
      <c r="AM105" s="140">
        <f t="shared" si="77"/>
        <v>0</v>
      </c>
      <c r="AN105" s="140">
        <f t="shared" si="78"/>
        <v>0</v>
      </c>
      <c r="AO105" s="140">
        <f t="shared" si="79"/>
        <v>0</v>
      </c>
      <c r="AP105" s="140">
        <f t="shared" si="80"/>
        <v>0</v>
      </c>
      <c r="AQ105" s="140">
        <f t="shared" si="81"/>
        <v>0</v>
      </c>
    </row>
    <row r="106" spans="2:43">
      <c r="B106" s="205"/>
      <c r="C106" s="170" t="str">
        <f>'【補助シート】契約設備内訳表（負荷）'!D110</f>
        <v/>
      </c>
      <c r="D106" s="157">
        <f>'【補助シート】契約設備内訳表（負荷）'!V110</f>
        <v>0</v>
      </c>
      <c r="E106" s="171">
        <f>'【補助シート】契約設備内訳表（負荷）'!X110</f>
        <v>0</v>
      </c>
      <c r="F106" s="172" t="str">
        <f>IF(C106="","",IF(ISERROR(VLOOKUP(C106,'機器ｺｰﾄﾞ（非表示）'!$A$2:$H$80,3,FALSE)),"",VLOOKUP(C106,'機器ｺｰﾄﾞ（非表示）'!$A$2:$H$80,3,FALSE)))</f>
        <v/>
      </c>
      <c r="G106" s="173" t="str">
        <f>IF(ISBLANK(D106),"",IF(C106=103,(VLOOKUP(D106,$BC$3:$BD$14,2,1))/1000,IF(C106=106,(VLOOKUP(D106,$BF$3:$BG$12,2,1))/1000,IF(C106=104,(VLOOKUP(D106,$AZ$3:$BA$8,2,1))/1000,IF(ISERROR(VLOOKUP(C106,'機器ｺｰﾄﾞ（非表示）'!$A$2:$H$80,5,FALSE)),"",ROUND(VLOOKUP(C106,'機器ｺｰﾄﾞ（非表示）'!$A$2:$H$80,5,FALSE)*D106*VLOOKUP(C106,'機器ｺｰﾄﾞ（非表示）'!$A$2:$H$80,6,FALSE),3))))))</f>
        <v/>
      </c>
      <c r="H106" s="157">
        <f t="shared" si="55"/>
        <v>0</v>
      </c>
      <c r="I106" s="158" t="str">
        <f t="shared" si="56"/>
        <v/>
      </c>
      <c r="L106" s="205"/>
      <c r="M106" s="170" t="str">
        <f>'【補助シート】契約設備内訳表（負荷）'!AG110</f>
        <v/>
      </c>
      <c r="N106" s="174">
        <f>'【補助シート】契約設備内訳表（負荷）'!AY110</f>
        <v>0</v>
      </c>
      <c r="O106" s="171">
        <f>'【補助シート】契約設備内訳表（負荷）'!BA110</f>
        <v>0</v>
      </c>
      <c r="P106" s="175" t="str">
        <f>IF(M106="","",IF(ISERROR(VLOOKUP(M106,'機器ｺｰﾄﾞ（非表示）'!$A$2:$H$80,3,FALSE)),"",VLOOKUP(M106,'機器ｺｰﾄﾞ（非表示）'!$A$2:$H$80,3,FALSE)))</f>
        <v/>
      </c>
      <c r="Q106" s="163" t="str">
        <f>IF(N106=0,"",ROUND(IF(ISERROR(VLOOKUP(M106,'機器ｺｰﾄﾞ（非表示）'!$A$2:$H$80,5,FALSE)),"",VLOOKUP(M106,'機器ｺｰﾄﾞ（非表示）'!$A$2:$H$80,5,FALSE))*N106*VLOOKUP(M106,'機器ｺｰﾄﾞ（非表示）'!$A$2:$H$80,6,FALSE),3))</f>
        <v/>
      </c>
      <c r="R106" s="164">
        <f t="shared" si="57"/>
        <v>0</v>
      </c>
      <c r="S106" s="165" t="str">
        <f t="shared" si="58"/>
        <v/>
      </c>
      <c r="U106" s="140">
        <f t="shared" si="59"/>
        <v>0</v>
      </c>
      <c r="V106" s="140">
        <f t="shared" si="60"/>
        <v>0</v>
      </c>
      <c r="W106" s="140">
        <f t="shared" si="61"/>
        <v>0</v>
      </c>
      <c r="X106" s="140" t="str">
        <f t="shared" si="62"/>
        <v/>
      </c>
      <c r="Y106" s="140">
        <f t="shared" si="63"/>
        <v>0</v>
      </c>
      <c r="Z106" s="140">
        <f t="shared" si="64"/>
        <v>0</v>
      </c>
      <c r="AA106" s="140">
        <f t="shared" si="65"/>
        <v>0</v>
      </c>
      <c r="AB106" s="140">
        <f t="shared" si="66"/>
        <v>0</v>
      </c>
      <c r="AC106" s="140">
        <f t="shared" si="67"/>
        <v>0</v>
      </c>
      <c r="AD106" s="140">
        <f t="shared" si="68"/>
        <v>0</v>
      </c>
      <c r="AE106" s="140">
        <f t="shared" si="69"/>
        <v>0</v>
      </c>
      <c r="AF106" s="140">
        <f t="shared" si="70"/>
        <v>0</v>
      </c>
      <c r="AG106" s="140">
        <f t="shared" si="71"/>
        <v>0</v>
      </c>
      <c r="AH106" s="140">
        <f t="shared" si="72"/>
        <v>0</v>
      </c>
      <c r="AI106" s="140">
        <f t="shared" si="73"/>
        <v>0</v>
      </c>
      <c r="AJ106" s="140">
        <f t="shared" si="74"/>
        <v>0</v>
      </c>
      <c r="AK106" s="140">
        <f t="shared" si="75"/>
        <v>0</v>
      </c>
      <c r="AL106" s="140">
        <f t="shared" si="76"/>
        <v>0</v>
      </c>
      <c r="AM106" s="140">
        <f t="shared" si="77"/>
        <v>0</v>
      </c>
      <c r="AN106" s="140">
        <f t="shared" si="78"/>
        <v>0</v>
      </c>
      <c r="AO106" s="140">
        <f t="shared" si="79"/>
        <v>0</v>
      </c>
      <c r="AP106" s="140">
        <f t="shared" si="80"/>
        <v>0</v>
      </c>
      <c r="AQ106" s="140">
        <f t="shared" si="81"/>
        <v>0</v>
      </c>
    </row>
    <row r="107" spans="2:43">
      <c r="B107" s="205"/>
      <c r="C107" s="170" t="str">
        <f>'【補助シート】契約設備内訳表（負荷）'!D111</f>
        <v/>
      </c>
      <c r="D107" s="157">
        <f>'【補助シート】契約設備内訳表（負荷）'!V111</f>
        <v>0</v>
      </c>
      <c r="E107" s="171">
        <f>'【補助シート】契約設備内訳表（負荷）'!X111</f>
        <v>0</v>
      </c>
      <c r="F107" s="172" t="str">
        <f>IF(C107="","",IF(ISERROR(VLOOKUP(C107,'機器ｺｰﾄﾞ（非表示）'!$A$2:$H$80,3,FALSE)),"",VLOOKUP(C107,'機器ｺｰﾄﾞ（非表示）'!$A$2:$H$80,3,FALSE)))</f>
        <v/>
      </c>
      <c r="G107" s="173" t="str">
        <f>IF(ISBLANK(D107),"",IF(C107=103,(VLOOKUP(D107,$BC$3:$BD$14,2,1))/1000,IF(C107=106,(VLOOKUP(D107,$BF$3:$BG$12,2,1))/1000,IF(C107=104,(VLOOKUP(D107,$AZ$3:$BA$8,2,1))/1000,IF(ISERROR(VLOOKUP(C107,'機器ｺｰﾄﾞ（非表示）'!$A$2:$H$80,5,FALSE)),"",ROUND(VLOOKUP(C107,'機器ｺｰﾄﾞ（非表示）'!$A$2:$H$80,5,FALSE)*D107*VLOOKUP(C107,'機器ｺｰﾄﾞ（非表示）'!$A$2:$H$80,6,FALSE),3))))))</f>
        <v/>
      </c>
      <c r="H107" s="157">
        <f t="shared" si="55"/>
        <v>0</v>
      </c>
      <c r="I107" s="158" t="str">
        <f t="shared" si="56"/>
        <v/>
      </c>
      <c r="L107" s="205"/>
      <c r="M107" s="170" t="str">
        <f>'【補助シート】契約設備内訳表（負荷）'!AG111</f>
        <v/>
      </c>
      <c r="N107" s="174">
        <f>'【補助シート】契約設備内訳表（負荷）'!AY111</f>
        <v>0</v>
      </c>
      <c r="O107" s="171">
        <f>'【補助シート】契約設備内訳表（負荷）'!BA111</f>
        <v>0</v>
      </c>
      <c r="P107" s="175" t="str">
        <f>IF(M107="","",IF(ISERROR(VLOOKUP(M107,'機器ｺｰﾄﾞ（非表示）'!$A$2:$H$80,3,FALSE)),"",VLOOKUP(M107,'機器ｺｰﾄﾞ（非表示）'!$A$2:$H$80,3,FALSE)))</f>
        <v/>
      </c>
      <c r="Q107" s="163" t="str">
        <f>IF(N107=0,"",ROUND(IF(ISERROR(VLOOKUP(M107,'機器ｺｰﾄﾞ（非表示）'!$A$2:$H$80,5,FALSE)),"",VLOOKUP(M107,'機器ｺｰﾄﾞ（非表示）'!$A$2:$H$80,5,FALSE))*N107*VLOOKUP(M107,'機器ｺｰﾄﾞ（非表示）'!$A$2:$H$80,6,FALSE),3))</f>
        <v/>
      </c>
      <c r="R107" s="164">
        <f t="shared" si="57"/>
        <v>0</v>
      </c>
      <c r="S107" s="165" t="str">
        <f t="shared" si="58"/>
        <v/>
      </c>
      <c r="U107" s="140">
        <f t="shared" si="59"/>
        <v>0</v>
      </c>
      <c r="V107" s="140">
        <f t="shared" si="60"/>
        <v>0</v>
      </c>
      <c r="W107" s="140">
        <f t="shared" si="61"/>
        <v>0</v>
      </c>
      <c r="X107" s="140" t="str">
        <f t="shared" si="62"/>
        <v/>
      </c>
      <c r="Y107" s="140">
        <f t="shared" si="63"/>
        <v>0</v>
      </c>
      <c r="Z107" s="140">
        <f t="shared" si="64"/>
        <v>0</v>
      </c>
      <c r="AA107" s="140">
        <f t="shared" si="65"/>
        <v>0</v>
      </c>
      <c r="AB107" s="140">
        <f t="shared" si="66"/>
        <v>0</v>
      </c>
      <c r="AC107" s="140">
        <f t="shared" si="67"/>
        <v>0</v>
      </c>
      <c r="AD107" s="140">
        <f t="shared" si="68"/>
        <v>0</v>
      </c>
      <c r="AE107" s="140">
        <f t="shared" si="69"/>
        <v>0</v>
      </c>
      <c r="AF107" s="140">
        <f t="shared" si="70"/>
        <v>0</v>
      </c>
      <c r="AG107" s="140">
        <f t="shared" si="71"/>
        <v>0</v>
      </c>
      <c r="AH107" s="140">
        <f t="shared" si="72"/>
        <v>0</v>
      </c>
      <c r="AI107" s="140">
        <f t="shared" si="73"/>
        <v>0</v>
      </c>
      <c r="AJ107" s="140">
        <f t="shared" si="74"/>
        <v>0</v>
      </c>
      <c r="AK107" s="140">
        <f t="shared" si="75"/>
        <v>0</v>
      </c>
      <c r="AL107" s="140">
        <f t="shared" si="76"/>
        <v>0</v>
      </c>
      <c r="AM107" s="140">
        <f t="shared" si="77"/>
        <v>0</v>
      </c>
      <c r="AN107" s="140">
        <f t="shared" si="78"/>
        <v>0</v>
      </c>
      <c r="AO107" s="140">
        <f t="shared" si="79"/>
        <v>0</v>
      </c>
      <c r="AP107" s="140">
        <f t="shared" si="80"/>
        <v>0</v>
      </c>
      <c r="AQ107" s="140">
        <f t="shared" si="81"/>
        <v>0</v>
      </c>
    </row>
    <row r="108" spans="2:43">
      <c r="B108" s="205"/>
      <c r="C108" s="170" t="str">
        <f>'【補助シート】契約設備内訳表（負荷）'!D112</f>
        <v/>
      </c>
      <c r="D108" s="157">
        <f>'【補助シート】契約設備内訳表（負荷）'!V112</f>
        <v>0</v>
      </c>
      <c r="E108" s="171">
        <f>'【補助シート】契約設備内訳表（負荷）'!X112</f>
        <v>0</v>
      </c>
      <c r="F108" s="172" t="str">
        <f>IF(C108="","",IF(ISERROR(VLOOKUP(C108,'機器ｺｰﾄﾞ（非表示）'!$A$2:$H$80,3,FALSE)),"",VLOOKUP(C108,'機器ｺｰﾄﾞ（非表示）'!$A$2:$H$80,3,FALSE)))</f>
        <v/>
      </c>
      <c r="G108" s="173" t="str">
        <f>IF(ISBLANK(D108),"",IF(C108=103,(VLOOKUP(D108,$BC$3:$BD$14,2,1))/1000,IF(C108=106,(VLOOKUP(D108,$BF$3:$BG$12,2,1))/1000,IF(C108=104,(VLOOKUP(D108,$AZ$3:$BA$8,2,1))/1000,IF(ISERROR(VLOOKUP(C108,'機器ｺｰﾄﾞ（非表示）'!$A$2:$H$80,5,FALSE)),"",ROUND(VLOOKUP(C108,'機器ｺｰﾄﾞ（非表示）'!$A$2:$H$80,5,FALSE)*D108*VLOOKUP(C108,'機器ｺｰﾄﾞ（非表示）'!$A$2:$H$80,6,FALSE),3))))))</f>
        <v/>
      </c>
      <c r="H108" s="157">
        <f t="shared" si="55"/>
        <v>0</v>
      </c>
      <c r="I108" s="158" t="str">
        <f t="shared" si="56"/>
        <v/>
      </c>
      <c r="L108" s="205"/>
      <c r="M108" s="170" t="str">
        <f>'【補助シート】契約設備内訳表（負荷）'!AG112</f>
        <v/>
      </c>
      <c r="N108" s="174">
        <f>'【補助シート】契約設備内訳表（負荷）'!AY112</f>
        <v>0</v>
      </c>
      <c r="O108" s="171">
        <f>'【補助シート】契約設備内訳表（負荷）'!BA112</f>
        <v>0</v>
      </c>
      <c r="P108" s="175" t="str">
        <f>IF(M108="","",IF(ISERROR(VLOOKUP(M108,'機器ｺｰﾄﾞ（非表示）'!$A$2:$H$80,3,FALSE)),"",VLOOKUP(M108,'機器ｺｰﾄﾞ（非表示）'!$A$2:$H$80,3,FALSE)))</f>
        <v/>
      </c>
      <c r="Q108" s="163" t="str">
        <f>IF(N108=0,"",ROUND(IF(ISERROR(VLOOKUP(M108,'機器ｺｰﾄﾞ（非表示）'!$A$2:$H$80,5,FALSE)),"",VLOOKUP(M108,'機器ｺｰﾄﾞ（非表示）'!$A$2:$H$80,5,FALSE))*N108*VLOOKUP(M108,'機器ｺｰﾄﾞ（非表示）'!$A$2:$H$80,6,FALSE),3))</f>
        <v/>
      </c>
      <c r="R108" s="164">
        <f t="shared" si="57"/>
        <v>0</v>
      </c>
      <c r="S108" s="165" t="str">
        <f t="shared" si="58"/>
        <v/>
      </c>
      <c r="U108" s="140">
        <f t="shared" si="59"/>
        <v>0</v>
      </c>
      <c r="V108" s="140">
        <f t="shared" si="60"/>
        <v>0</v>
      </c>
      <c r="W108" s="140">
        <f t="shared" si="61"/>
        <v>0</v>
      </c>
      <c r="X108" s="140" t="str">
        <f t="shared" si="62"/>
        <v/>
      </c>
      <c r="Y108" s="140">
        <f t="shared" si="63"/>
        <v>0</v>
      </c>
      <c r="Z108" s="140">
        <f t="shared" si="64"/>
        <v>0</v>
      </c>
      <c r="AA108" s="140">
        <f t="shared" si="65"/>
        <v>0</v>
      </c>
      <c r="AB108" s="140">
        <f t="shared" si="66"/>
        <v>0</v>
      </c>
      <c r="AC108" s="140">
        <f t="shared" si="67"/>
        <v>0</v>
      </c>
      <c r="AD108" s="140">
        <f t="shared" si="68"/>
        <v>0</v>
      </c>
      <c r="AE108" s="140">
        <f t="shared" si="69"/>
        <v>0</v>
      </c>
      <c r="AF108" s="140">
        <f t="shared" si="70"/>
        <v>0</v>
      </c>
      <c r="AG108" s="140">
        <f t="shared" si="71"/>
        <v>0</v>
      </c>
      <c r="AH108" s="140">
        <f t="shared" si="72"/>
        <v>0</v>
      </c>
      <c r="AI108" s="140">
        <f t="shared" si="73"/>
        <v>0</v>
      </c>
      <c r="AJ108" s="140">
        <f t="shared" si="74"/>
        <v>0</v>
      </c>
      <c r="AK108" s="140">
        <f t="shared" si="75"/>
        <v>0</v>
      </c>
      <c r="AL108" s="140">
        <f t="shared" si="76"/>
        <v>0</v>
      </c>
      <c r="AM108" s="140">
        <f t="shared" si="77"/>
        <v>0</v>
      </c>
      <c r="AN108" s="140">
        <f t="shared" si="78"/>
        <v>0</v>
      </c>
      <c r="AO108" s="140">
        <f t="shared" si="79"/>
        <v>0</v>
      </c>
      <c r="AP108" s="140">
        <f t="shared" si="80"/>
        <v>0</v>
      </c>
      <c r="AQ108" s="140">
        <f t="shared" si="81"/>
        <v>0</v>
      </c>
    </row>
    <row r="109" spans="2:43">
      <c r="B109" s="205"/>
      <c r="C109" s="170" t="str">
        <f>'【補助シート】契約設備内訳表（負荷）'!D113</f>
        <v/>
      </c>
      <c r="D109" s="157">
        <f>'【補助シート】契約設備内訳表（負荷）'!V113</f>
        <v>0</v>
      </c>
      <c r="E109" s="171">
        <f>'【補助シート】契約設備内訳表（負荷）'!X113</f>
        <v>0</v>
      </c>
      <c r="F109" s="172" t="str">
        <f>IF(C109="","",IF(ISERROR(VLOOKUP(C109,'機器ｺｰﾄﾞ（非表示）'!$A$2:$H$80,3,FALSE)),"",VLOOKUP(C109,'機器ｺｰﾄﾞ（非表示）'!$A$2:$H$80,3,FALSE)))</f>
        <v/>
      </c>
      <c r="G109" s="173" t="str">
        <f>IF(ISBLANK(D109),"",IF(C109=103,(VLOOKUP(D109,$BC$3:$BD$14,2,1))/1000,IF(C109=106,(VLOOKUP(D109,$BF$3:$BG$12,2,1))/1000,IF(C109=104,(VLOOKUP(D109,$AZ$3:$BA$8,2,1))/1000,IF(ISERROR(VLOOKUP(C109,'機器ｺｰﾄﾞ（非表示）'!$A$2:$H$80,5,FALSE)),"",ROUND(VLOOKUP(C109,'機器ｺｰﾄﾞ（非表示）'!$A$2:$H$80,5,FALSE)*D109*VLOOKUP(C109,'機器ｺｰﾄﾞ（非表示）'!$A$2:$H$80,6,FALSE),3))))))</f>
        <v/>
      </c>
      <c r="H109" s="157">
        <f t="shared" si="55"/>
        <v>0</v>
      </c>
      <c r="I109" s="158" t="str">
        <f t="shared" si="56"/>
        <v/>
      </c>
      <c r="L109" s="205"/>
      <c r="M109" s="170" t="str">
        <f>'【補助シート】契約設備内訳表（負荷）'!AG113</f>
        <v/>
      </c>
      <c r="N109" s="174">
        <f>'【補助シート】契約設備内訳表（負荷）'!AY113</f>
        <v>0</v>
      </c>
      <c r="O109" s="171">
        <f>'【補助シート】契約設備内訳表（負荷）'!BA113</f>
        <v>0</v>
      </c>
      <c r="P109" s="175" t="str">
        <f>IF(M109="","",IF(ISERROR(VLOOKUP(M109,'機器ｺｰﾄﾞ（非表示）'!$A$2:$H$80,3,FALSE)),"",VLOOKUP(M109,'機器ｺｰﾄﾞ（非表示）'!$A$2:$H$80,3,FALSE)))</f>
        <v/>
      </c>
      <c r="Q109" s="163" t="str">
        <f>IF(N109=0,"",ROUND(IF(ISERROR(VLOOKUP(M109,'機器ｺｰﾄﾞ（非表示）'!$A$2:$H$80,5,FALSE)),"",VLOOKUP(M109,'機器ｺｰﾄﾞ（非表示）'!$A$2:$H$80,5,FALSE))*N109*VLOOKUP(M109,'機器ｺｰﾄﾞ（非表示）'!$A$2:$H$80,6,FALSE),3))</f>
        <v/>
      </c>
      <c r="R109" s="164">
        <f t="shared" si="57"/>
        <v>0</v>
      </c>
      <c r="S109" s="165" t="str">
        <f t="shared" si="58"/>
        <v/>
      </c>
      <c r="U109" s="140">
        <f t="shared" si="59"/>
        <v>0</v>
      </c>
      <c r="V109" s="140">
        <f t="shared" si="60"/>
        <v>0</v>
      </c>
      <c r="W109" s="140">
        <f t="shared" si="61"/>
        <v>0</v>
      </c>
      <c r="X109" s="140" t="str">
        <f t="shared" si="62"/>
        <v/>
      </c>
      <c r="Y109" s="140">
        <f t="shared" si="63"/>
        <v>0</v>
      </c>
      <c r="Z109" s="140">
        <f t="shared" si="64"/>
        <v>0</v>
      </c>
      <c r="AA109" s="140">
        <f t="shared" si="65"/>
        <v>0</v>
      </c>
      <c r="AB109" s="140">
        <f t="shared" si="66"/>
        <v>0</v>
      </c>
      <c r="AC109" s="140">
        <f t="shared" si="67"/>
        <v>0</v>
      </c>
      <c r="AD109" s="140">
        <f t="shared" si="68"/>
        <v>0</v>
      </c>
      <c r="AE109" s="140">
        <f t="shared" si="69"/>
        <v>0</v>
      </c>
      <c r="AF109" s="140">
        <f t="shared" si="70"/>
        <v>0</v>
      </c>
      <c r="AG109" s="140">
        <f t="shared" si="71"/>
        <v>0</v>
      </c>
      <c r="AH109" s="140">
        <f t="shared" si="72"/>
        <v>0</v>
      </c>
      <c r="AI109" s="140">
        <f t="shared" si="73"/>
        <v>0</v>
      </c>
      <c r="AJ109" s="140">
        <f t="shared" si="74"/>
        <v>0</v>
      </c>
      <c r="AK109" s="140">
        <f t="shared" si="75"/>
        <v>0</v>
      </c>
      <c r="AL109" s="140">
        <f t="shared" si="76"/>
        <v>0</v>
      </c>
      <c r="AM109" s="140">
        <f t="shared" si="77"/>
        <v>0</v>
      </c>
      <c r="AN109" s="140">
        <f t="shared" si="78"/>
        <v>0</v>
      </c>
      <c r="AO109" s="140">
        <f t="shared" si="79"/>
        <v>0</v>
      </c>
      <c r="AP109" s="140">
        <f t="shared" si="80"/>
        <v>0</v>
      </c>
      <c r="AQ109" s="140">
        <f t="shared" si="81"/>
        <v>0</v>
      </c>
    </row>
    <row r="110" spans="2:43">
      <c r="B110" s="205"/>
      <c r="C110" s="170" t="str">
        <f>'【補助シート】契約設備内訳表（負荷）'!D114</f>
        <v/>
      </c>
      <c r="D110" s="157">
        <f>'【補助シート】契約設備内訳表（負荷）'!V114</f>
        <v>0</v>
      </c>
      <c r="E110" s="171">
        <f>'【補助シート】契約設備内訳表（負荷）'!X114</f>
        <v>0</v>
      </c>
      <c r="F110" s="172" t="str">
        <f>IF(C110="","",IF(ISERROR(VLOOKUP(C110,'機器ｺｰﾄﾞ（非表示）'!$A$2:$H$80,3,FALSE)),"",VLOOKUP(C110,'機器ｺｰﾄﾞ（非表示）'!$A$2:$H$80,3,FALSE)))</f>
        <v/>
      </c>
      <c r="G110" s="173" t="str">
        <f>IF(ISBLANK(D110),"",IF(C110=103,(VLOOKUP(D110,$BC$3:$BD$14,2,1))/1000,IF(C110=106,(VLOOKUP(D110,$BF$3:$BG$12,2,1))/1000,IF(C110=104,(VLOOKUP(D110,$AZ$3:$BA$8,2,1))/1000,IF(ISERROR(VLOOKUP(C110,'機器ｺｰﾄﾞ（非表示）'!$A$2:$H$80,5,FALSE)),"",ROUND(VLOOKUP(C110,'機器ｺｰﾄﾞ（非表示）'!$A$2:$H$80,5,FALSE)*D110*VLOOKUP(C110,'機器ｺｰﾄﾞ（非表示）'!$A$2:$H$80,6,FALSE),3))))))</f>
        <v/>
      </c>
      <c r="H110" s="157">
        <f t="shared" si="55"/>
        <v>0</v>
      </c>
      <c r="I110" s="158" t="str">
        <f t="shared" si="56"/>
        <v/>
      </c>
      <c r="L110" s="205"/>
      <c r="M110" s="170" t="str">
        <f>'【補助シート】契約設備内訳表（負荷）'!AG114</f>
        <v/>
      </c>
      <c r="N110" s="174">
        <f>'【補助シート】契約設備内訳表（負荷）'!AY114</f>
        <v>0</v>
      </c>
      <c r="O110" s="171">
        <f>'【補助シート】契約設備内訳表（負荷）'!BA114</f>
        <v>0</v>
      </c>
      <c r="P110" s="175" t="str">
        <f>IF(M110="","",IF(ISERROR(VLOOKUP(M110,'機器ｺｰﾄﾞ（非表示）'!$A$2:$H$80,3,FALSE)),"",VLOOKUP(M110,'機器ｺｰﾄﾞ（非表示）'!$A$2:$H$80,3,FALSE)))</f>
        <v/>
      </c>
      <c r="Q110" s="163" t="str">
        <f>IF(N110=0,"",ROUND(IF(ISERROR(VLOOKUP(M110,'機器ｺｰﾄﾞ（非表示）'!$A$2:$H$80,5,FALSE)),"",VLOOKUP(M110,'機器ｺｰﾄﾞ（非表示）'!$A$2:$H$80,5,FALSE))*N110*VLOOKUP(M110,'機器ｺｰﾄﾞ（非表示）'!$A$2:$H$80,6,FALSE),3))</f>
        <v/>
      </c>
      <c r="R110" s="164">
        <f t="shared" si="57"/>
        <v>0</v>
      </c>
      <c r="S110" s="165" t="str">
        <f t="shared" si="58"/>
        <v/>
      </c>
      <c r="U110" s="140">
        <f t="shared" si="59"/>
        <v>0</v>
      </c>
      <c r="V110" s="140">
        <f t="shared" si="60"/>
        <v>0</v>
      </c>
      <c r="W110" s="140">
        <f t="shared" si="61"/>
        <v>0</v>
      </c>
      <c r="X110" s="140" t="str">
        <f t="shared" si="62"/>
        <v/>
      </c>
      <c r="Y110" s="140">
        <f t="shared" si="63"/>
        <v>0</v>
      </c>
      <c r="Z110" s="140">
        <f t="shared" si="64"/>
        <v>0</v>
      </c>
      <c r="AA110" s="140">
        <f t="shared" si="65"/>
        <v>0</v>
      </c>
      <c r="AB110" s="140">
        <f t="shared" si="66"/>
        <v>0</v>
      </c>
      <c r="AC110" s="140">
        <f t="shared" si="67"/>
        <v>0</v>
      </c>
      <c r="AD110" s="140">
        <f t="shared" si="68"/>
        <v>0</v>
      </c>
      <c r="AE110" s="140">
        <f t="shared" si="69"/>
        <v>0</v>
      </c>
      <c r="AF110" s="140">
        <f t="shared" si="70"/>
        <v>0</v>
      </c>
      <c r="AG110" s="140">
        <f t="shared" si="71"/>
        <v>0</v>
      </c>
      <c r="AH110" s="140">
        <f t="shared" si="72"/>
        <v>0</v>
      </c>
      <c r="AI110" s="140">
        <f t="shared" si="73"/>
        <v>0</v>
      </c>
      <c r="AJ110" s="140">
        <f t="shared" si="74"/>
        <v>0</v>
      </c>
      <c r="AK110" s="140">
        <f t="shared" si="75"/>
        <v>0</v>
      </c>
      <c r="AL110" s="140">
        <f t="shared" si="76"/>
        <v>0</v>
      </c>
      <c r="AM110" s="140">
        <f t="shared" si="77"/>
        <v>0</v>
      </c>
      <c r="AN110" s="140">
        <f t="shared" si="78"/>
        <v>0</v>
      </c>
      <c r="AO110" s="140">
        <f t="shared" si="79"/>
        <v>0</v>
      </c>
      <c r="AP110" s="140">
        <f t="shared" si="80"/>
        <v>0</v>
      </c>
      <c r="AQ110" s="140">
        <f t="shared" si="81"/>
        <v>0</v>
      </c>
    </row>
    <row r="111" spans="2:43">
      <c r="B111" s="205"/>
      <c r="C111" s="170" t="str">
        <f>'【補助シート】契約設備内訳表（負荷）'!D115</f>
        <v/>
      </c>
      <c r="D111" s="157">
        <f>'【補助シート】契約設備内訳表（負荷）'!V115</f>
        <v>0</v>
      </c>
      <c r="E111" s="171">
        <f>'【補助シート】契約設備内訳表（負荷）'!X115</f>
        <v>0</v>
      </c>
      <c r="F111" s="172" t="str">
        <f>IF(C111="","",IF(ISERROR(VLOOKUP(C111,'機器ｺｰﾄﾞ（非表示）'!$A$2:$H$80,3,FALSE)),"",VLOOKUP(C111,'機器ｺｰﾄﾞ（非表示）'!$A$2:$H$80,3,FALSE)))</f>
        <v/>
      </c>
      <c r="G111" s="173" t="str">
        <f>IF(ISBLANK(D111),"",IF(C111=103,(VLOOKUP(D111,$BC$3:$BD$14,2,1))/1000,IF(C111=106,(VLOOKUP(D111,$BF$3:$BG$12,2,1))/1000,IF(C111=104,(VLOOKUP(D111,$AZ$3:$BA$8,2,1))/1000,IF(ISERROR(VLOOKUP(C111,'機器ｺｰﾄﾞ（非表示）'!$A$2:$H$80,5,FALSE)),"",ROUND(VLOOKUP(C111,'機器ｺｰﾄﾞ（非表示）'!$A$2:$H$80,5,FALSE)*D111*VLOOKUP(C111,'機器ｺｰﾄﾞ（非表示）'!$A$2:$H$80,6,FALSE),3))))))</f>
        <v/>
      </c>
      <c r="H111" s="157">
        <f t="shared" si="55"/>
        <v>0</v>
      </c>
      <c r="I111" s="158" t="str">
        <f t="shared" si="56"/>
        <v/>
      </c>
      <c r="L111" s="205"/>
      <c r="M111" s="170" t="str">
        <f>'【補助シート】契約設備内訳表（負荷）'!AG115</f>
        <v/>
      </c>
      <c r="N111" s="174">
        <f>'【補助シート】契約設備内訳表（負荷）'!AY115</f>
        <v>0</v>
      </c>
      <c r="O111" s="171">
        <f>'【補助シート】契約設備内訳表（負荷）'!BA115</f>
        <v>0</v>
      </c>
      <c r="P111" s="175" t="str">
        <f>IF(M111="","",IF(ISERROR(VLOOKUP(M111,'機器ｺｰﾄﾞ（非表示）'!$A$2:$H$80,3,FALSE)),"",VLOOKUP(M111,'機器ｺｰﾄﾞ（非表示）'!$A$2:$H$80,3,FALSE)))</f>
        <v/>
      </c>
      <c r="Q111" s="163" t="str">
        <f>IF(N111=0,"",ROUND(IF(ISERROR(VLOOKUP(M111,'機器ｺｰﾄﾞ（非表示）'!$A$2:$H$80,5,FALSE)),"",VLOOKUP(M111,'機器ｺｰﾄﾞ（非表示）'!$A$2:$H$80,5,FALSE))*N111*VLOOKUP(M111,'機器ｺｰﾄﾞ（非表示）'!$A$2:$H$80,6,FALSE),3))</f>
        <v/>
      </c>
      <c r="R111" s="164">
        <f t="shared" si="57"/>
        <v>0</v>
      </c>
      <c r="S111" s="165" t="str">
        <f t="shared" si="58"/>
        <v/>
      </c>
      <c r="U111" s="140">
        <f t="shared" si="59"/>
        <v>0</v>
      </c>
      <c r="V111" s="140">
        <f t="shared" si="60"/>
        <v>0</v>
      </c>
      <c r="W111" s="140">
        <f t="shared" si="61"/>
        <v>0</v>
      </c>
      <c r="X111" s="140" t="str">
        <f t="shared" si="62"/>
        <v/>
      </c>
      <c r="Y111" s="140">
        <f t="shared" si="63"/>
        <v>0</v>
      </c>
      <c r="Z111" s="140">
        <f t="shared" si="64"/>
        <v>0</v>
      </c>
      <c r="AA111" s="140">
        <f t="shared" si="65"/>
        <v>0</v>
      </c>
      <c r="AB111" s="140">
        <f t="shared" si="66"/>
        <v>0</v>
      </c>
      <c r="AC111" s="140">
        <f t="shared" si="67"/>
        <v>0</v>
      </c>
      <c r="AD111" s="140">
        <f t="shared" si="68"/>
        <v>0</v>
      </c>
      <c r="AE111" s="140">
        <f t="shared" si="69"/>
        <v>0</v>
      </c>
      <c r="AF111" s="140">
        <f t="shared" si="70"/>
        <v>0</v>
      </c>
      <c r="AG111" s="140">
        <f t="shared" si="71"/>
        <v>0</v>
      </c>
      <c r="AH111" s="140">
        <f t="shared" si="72"/>
        <v>0</v>
      </c>
      <c r="AI111" s="140">
        <f t="shared" si="73"/>
        <v>0</v>
      </c>
      <c r="AJ111" s="140">
        <f t="shared" si="74"/>
        <v>0</v>
      </c>
      <c r="AK111" s="140">
        <f t="shared" si="75"/>
        <v>0</v>
      </c>
      <c r="AL111" s="140">
        <f t="shared" si="76"/>
        <v>0</v>
      </c>
      <c r="AM111" s="140">
        <f t="shared" si="77"/>
        <v>0</v>
      </c>
      <c r="AN111" s="140">
        <f t="shared" si="78"/>
        <v>0</v>
      </c>
      <c r="AO111" s="140">
        <f t="shared" si="79"/>
        <v>0</v>
      </c>
      <c r="AP111" s="140">
        <f t="shared" si="80"/>
        <v>0</v>
      </c>
      <c r="AQ111" s="140">
        <f t="shared" si="81"/>
        <v>0</v>
      </c>
    </row>
    <row r="112" spans="2:43">
      <c r="B112" s="205"/>
      <c r="C112" s="170" t="str">
        <f>'【補助シート】契約設備内訳表（負荷）'!D116</f>
        <v/>
      </c>
      <c r="D112" s="157">
        <f>'【補助シート】契約設備内訳表（負荷）'!V116</f>
        <v>0</v>
      </c>
      <c r="E112" s="171">
        <f>'【補助シート】契約設備内訳表（負荷）'!X116</f>
        <v>0</v>
      </c>
      <c r="F112" s="172" t="str">
        <f>IF(C112="","",IF(ISERROR(VLOOKUP(C112,'機器ｺｰﾄﾞ（非表示）'!$A$2:$H$80,3,FALSE)),"",VLOOKUP(C112,'機器ｺｰﾄﾞ（非表示）'!$A$2:$H$80,3,FALSE)))</f>
        <v/>
      </c>
      <c r="G112" s="173" t="str">
        <f>IF(ISBLANK(D112),"",IF(C112=103,(VLOOKUP(D112,$BC$3:$BD$14,2,1))/1000,IF(C112=106,(VLOOKUP(D112,$BF$3:$BG$12,2,1))/1000,IF(C112=104,(VLOOKUP(D112,$AZ$3:$BA$8,2,1))/1000,IF(ISERROR(VLOOKUP(C112,'機器ｺｰﾄﾞ（非表示）'!$A$2:$H$80,5,FALSE)),"",ROUND(VLOOKUP(C112,'機器ｺｰﾄﾞ（非表示）'!$A$2:$H$80,5,FALSE)*D112*VLOOKUP(C112,'機器ｺｰﾄﾞ（非表示）'!$A$2:$H$80,6,FALSE),3))))))</f>
        <v/>
      </c>
      <c r="H112" s="157">
        <f t="shared" si="55"/>
        <v>0</v>
      </c>
      <c r="I112" s="158" t="str">
        <f t="shared" si="56"/>
        <v/>
      </c>
      <c r="L112" s="205"/>
      <c r="M112" s="170" t="str">
        <f>'【補助シート】契約設備内訳表（負荷）'!AG116</f>
        <v/>
      </c>
      <c r="N112" s="174">
        <f>'【補助シート】契約設備内訳表（負荷）'!AY116</f>
        <v>0</v>
      </c>
      <c r="O112" s="171">
        <f>'【補助シート】契約設備内訳表（負荷）'!BA116</f>
        <v>0</v>
      </c>
      <c r="P112" s="175" t="str">
        <f>IF(M112="","",IF(ISERROR(VLOOKUP(M112,'機器ｺｰﾄﾞ（非表示）'!$A$2:$H$80,3,FALSE)),"",VLOOKUP(M112,'機器ｺｰﾄﾞ（非表示）'!$A$2:$H$80,3,FALSE)))</f>
        <v/>
      </c>
      <c r="Q112" s="163" t="str">
        <f>IF(N112=0,"",ROUND(IF(ISERROR(VLOOKUP(M112,'機器ｺｰﾄﾞ（非表示）'!$A$2:$H$80,5,FALSE)),"",VLOOKUP(M112,'機器ｺｰﾄﾞ（非表示）'!$A$2:$H$80,5,FALSE))*N112*VLOOKUP(M112,'機器ｺｰﾄﾞ（非表示）'!$A$2:$H$80,6,FALSE),3))</f>
        <v/>
      </c>
      <c r="R112" s="164">
        <f t="shared" si="57"/>
        <v>0</v>
      </c>
      <c r="S112" s="165" t="str">
        <f t="shared" si="58"/>
        <v/>
      </c>
      <c r="U112" s="140">
        <f t="shared" si="59"/>
        <v>0</v>
      </c>
      <c r="V112" s="140">
        <f t="shared" si="60"/>
        <v>0</v>
      </c>
      <c r="W112" s="140">
        <f t="shared" si="61"/>
        <v>0</v>
      </c>
      <c r="X112" s="140" t="str">
        <f t="shared" si="62"/>
        <v/>
      </c>
      <c r="Y112" s="140">
        <f t="shared" si="63"/>
        <v>0</v>
      </c>
      <c r="Z112" s="140">
        <f t="shared" si="64"/>
        <v>0</v>
      </c>
      <c r="AA112" s="140">
        <f t="shared" si="65"/>
        <v>0</v>
      </c>
      <c r="AB112" s="140">
        <f t="shared" si="66"/>
        <v>0</v>
      </c>
      <c r="AC112" s="140">
        <f t="shared" si="67"/>
        <v>0</v>
      </c>
      <c r="AD112" s="140">
        <f t="shared" si="68"/>
        <v>0</v>
      </c>
      <c r="AE112" s="140">
        <f t="shared" si="69"/>
        <v>0</v>
      </c>
      <c r="AF112" s="140">
        <f t="shared" si="70"/>
        <v>0</v>
      </c>
      <c r="AG112" s="140">
        <f t="shared" si="71"/>
        <v>0</v>
      </c>
      <c r="AH112" s="140">
        <f t="shared" si="72"/>
        <v>0</v>
      </c>
      <c r="AI112" s="140">
        <f t="shared" si="73"/>
        <v>0</v>
      </c>
      <c r="AJ112" s="140">
        <f t="shared" si="74"/>
        <v>0</v>
      </c>
      <c r="AK112" s="140">
        <f t="shared" si="75"/>
        <v>0</v>
      </c>
      <c r="AL112" s="140">
        <f t="shared" si="76"/>
        <v>0</v>
      </c>
      <c r="AM112" s="140">
        <f t="shared" si="77"/>
        <v>0</v>
      </c>
      <c r="AN112" s="140">
        <f t="shared" si="78"/>
        <v>0</v>
      </c>
      <c r="AO112" s="140">
        <f t="shared" si="79"/>
        <v>0</v>
      </c>
      <c r="AP112" s="140">
        <f t="shared" si="80"/>
        <v>0</v>
      </c>
      <c r="AQ112" s="140">
        <f t="shared" si="81"/>
        <v>0</v>
      </c>
    </row>
    <row r="113" spans="2:59">
      <c r="B113" s="205"/>
      <c r="C113" s="170" t="str">
        <f>'【補助シート】契約設備内訳表（負荷）'!D117</f>
        <v/>
      </c>
      <c r="D113" s="157">
        <f>'【補助シート】契約設備内訳表（負荷）'!V117</f>
        <v>0</v>
      </c>
      <c r="E113" s="171">
        <f>'【補助シート】契約設備内訳表（負荷）'!X117</f>
        <v>0</v>
      </c>
      <c r="F113" s="172" t="str">
        <f>IF(C113="","",IF(ISERROR(VLOOKUP(C113,'機器ｺｰﾄﾞ（非表示）'!$A$2:$H$80,3,FALSE)),"",VLOOKUP(C113,'機器ｺｰﾄﾞ（非表示）'!$A$2:$H$80,3,FALSE)))</f>
        <v/>
      </c>
      <c r="G113" s="173" t="str">
        <f>IF(ISBLANK(D113),"",IF(C113=103,(VLOOKUP(D113,$BC$3:$BD$14,2,1))/1000,IF(C113=106,(VLOOKUP(D113,$BF$3:$BG$12,2,1))/1000,IF(C113=104,(VLOOKUP(D113,$AZ$3:$BA$8,2,1))/1000,IF(ISERROR(VLOOKUP(C113,'機器ｺｰﾄﾞ（非表示）'!$A$2:$H$80,5,FALSE)),"",ROUND(VLOOKUP(C113,'機器ｺｰﾄﾞ（非表示）'!$A$2:$H$80,5,FALSE)*D113*VLOOKUP(C113,'機器ｺｰﾄﾞ（非表示）'!$A$2:$H$80,6,FALSE),3))))))</f>
        <v/>
      </c>
      <c r="H113" s="157">
        <f t="shared" si="55"/>
        <v>0</v>
      </c>
      <c r="I113" s="158" t="str">
        <f t="shared" si="56"/>
        <v/>
      </c>
      <c r="L113" s="205"/>
      <c r="M113" s="170" t="str">
        <f>'【補助シート】契約設備内訳表（負荷）'!AG117</f>
        <v/>
      </c>
      <c r="N113" s="174">
        <f>'【補助シート】契約設備内訳表（負荷）'!AY117</f>
        <v>0</v>
      </c>
      <c r="O113" s="171">
        <f>'【補助シート】契約設備内訳表（負荷）'!BA117</f>
        <v>0</v>
      </c>
      <c r="P113" s="175" t="str">
        <f>IF(M113="","",IF(ISERROR(VLOOKUP(M113,'機器ｺｰﾄﾞ（非表示）'!$A$2:$H$80,3,FALSE)),"",VLOOKUP(M113,'機器ｺｰﾄﾞ（非表示）'!$A$2:$H$80,3,FALSE)))</f>
        <v/>
      </c>
      <c r="Q113" s="163" t="str">
        <f>IF(N113=0,"",ROUND(IF(ISERROR(VLOOKUP(M113,'機器ｺｰﾄﾞ（非表示）'!$A$2:$H$80,5,FALSE)),"",VLOOKUP(M113,'機器ｺｰﾄﾞ（非表示）'!$A$2:$H$80,5,FALSE))*N113*VLOOKUP(M113,'機器ｺｰﾄﾞ（非表示）'!$A$2:$H$80,6,FALSE),3))</f>
        <v/>
      </c>
      <c r="R113" s="164">
        <f t="shared" si="57"/>
        <v>0</v>
      </c>
      <c r="S113" s="165" t="str">
        <f t="shared" si="58"/>
        <v/>
      </c>
      <c r="U113" s="140">
        <f t="shared" si="59"/>
        <v>0</v>
      </c>
      <c r="V113" s="140">
        <f t="shared" si="60"/>
        <v>0</v>
      </c>
      <c r="W113" s="140">
        <f t="shared" si="61"/>
        <v>0</v>
      </c>
      <c r="X113" s="140" t="str">
        <f t="shared" si="62"/>
        <v/>
      </c>
      <c r="Y113" s="140">
        <f t="shared" si="63"/>
        <v>0</v>
      </c>
      <c r="Z113" s="140">
        <f t="shared" si="64"/>
        <v>0</v>
      </c>
      <c r="AA113" s="140">
        <f t="shared" si="65"/>
        <v>0</v>
      </c>
      <c r="AB113" s="140">
        <f t="shared" si="66"/>
        <v>0</v>
      </c>
      <c r="AC113" s="140">
        <f t="shared" si="67"/>
        <v>0</v>
      </c>
      <c r="AD113" s="140">
        <f t="shared" si="68"/>
        <v>0</v>
      </c>
      <c r="AE113" s="140">
        <f t="shared" si="69"/>
        <v>0</v>
      </c>
      <c r="AF113" s="140">
        <f t="shared" si="70"/>
        <v>0</v>
      </c>
      <c r="AG113" s="140">
        <f t="shared" si="71"/>
        <v>0</v>
      </c>
      <c r="AH113" s="140">
        <f t="shared" si="72"/>
        <v>0</v>
      </c>
      <c r="AI113" s="140">
        <f t="shared" si="73"/>
        <v>0</v>
      </c>
      <c r="AJ113" s="140">
        <f t="shared" si="74"/>
        <v>0</v>
      </c>
      <c r="AK113" s="140">
        <f t="shared" si="75"/>
        <v>0</v>
      </c>
      <c r="AL113" s="140">
        <f t="shared" si="76"/>
        <v>0</v>
      </c>
      <c r="AM113" s="140">
        <f t="shared" si="77"/>
        <v>0</v>
      </c>
      <c r="AN113" s="140">
        <f t="shared" si="78"/>
        <v>0</v>
      </c>
      <c r="AO113" s="140">
        <f t="shared" si="79"/>
        <v>0</v>
      </c>
      <c r="AP113" s="140">
        <f t="shared" si="80"/>
        <v>0</v>
      </c>
      <c r="AQ113" s="140">
        <f t="shared" si="81"/>
        <v>0</v>
      </c>
    </row>
    <row r="114" spans="2:59">
      <c r="B114" s="205"/>
      <c r="C114" s="170" t="str">
        <f>'【補助シート】契約設備内訳表（負荷）'!D118</f>
        <v/>
      </c>
      <c r="D114" s="157">
        <f>'【補助シート】契約設備内訳表（負荷）'!V118</f>
        <v>0</v>
      </c>
      <c r="E114" s="171">
        <f>'【補助シート】契約設備内訳表（負荷）'!X118</f>
        <v>0</v>
      </c>
      <c r="F114" s="172" t="str">
        <f>IF(C114="","",IF(ISERROR(VLOOKUP(C114,'機器ｺｰﾄﾞ（非表示）'!$A$2:$H$80,3,FALSE)),"",VLOOKUP(C114,'機器ｺｰﾄﾞ（非表示）'!$A$2:$H$80,3,FALSE)))</f>
        <v/>
      </c>
      <c r="G114" s="173" t="str">
        <f>IF(ISBLANK(D114),"",IF(C114=103,(VLOOKUP(D114,$BC$3:$BD$14,2,1))/1000,IF(C114=106,(VLOOKUP(D114,$BF$3:$BG$12,2,1))/1000,IF(C114=104,(VLOOKUP(D114,$AZ$3:$BA$8,2,1))/1000,IF(ISERROR(VLOOKUP(C114,'機器ｺｰﾄﾞ（非表示）'!$A$2:$H$80,5,FALSE)),"",ROUND(VLOOKUP(C114,'機器ｺｰﾄﾞ（非表示）'!$A$2:$H$80,5,FALSE)*D114*VLOOKUP(C114,'機器ｺｰﾄﾞ（非表示）'!$A$2:$H$80,6,FALSE),3))))))</f>
        <v/>
      </c>
      <c r="H114" s="157">
        <f t="shared" si="55"/>
        <v>0</v>
      </c>
      <c r="I114" s="158" t="str">
        <f t="shared" si="56"/>
        <v/>
      </c>
      <c r="L114" s="205"/>
      <c r="M114" s="170" t="str">
        <f>'【補助シート】契約設備内訳表（負荷）'!AG118</f>
        <v/>
      </c>
      <c r="N114" s="174">
        <f>'【補助シート】契約設備内訳表（負荷）'!AY118</f>
        <v>0</v>
      </c>
      <c r="O114" s="171">
        <f>'【補助シート】契約設備内訳表（負荷）'!BA118</f>
        <v>0</v>
      </c>
      <c r="P114" s="175" t="str">
        <f>IF(M114="","",IF(ISERROR(VLOOKUP(M114,'機器ｺｰﾄﾞ（非表示）'!$A$2:$H$80,3,FALSE)),"",VLOOKUP(M114,'機器ｺｰﾄﾞ（非表示）'!$A$2:$H$80,3,FALSE)))</f>
        <v/>
      </c>
      <c r="Q114" s="163" t="str">
        <f>IF(N114=0,"",ROUND(IF(ISERROR(VLOOKUP(M114,'機器ｺｰﾄﾞ（非表示）'!$A$2:$H$80,5,FALSE)),"",VLOOKUP(M114,'機器ｺｰﾄﾞ（非表示）'!$A$2:$H$80,5,FALSE))*N114*VLOOKUP(M114,'機器ｺｰﾄﾞ（非表示）'!$A$2:$H$80,6,FALSE),3))</f>
        <v/>
      </c>
      <c r="R114" s="164">
        <f t="shared" si="57"/>
        <v>0</v>
      </c>
      <c r="S114" s="165" t="str">
        <f t="shared" si="58"/>
        <v/>
      </c>
      <c r="U114" s="140">
        <f t="shared" si="59"/>
        <v>0</v>
      </c>
      <c r="V114" s="140">
        <f t="shared" si="60"/>
        <v>0</v>
      </c>
      <c r="W114" s="140">
        <f t="shared" si="61"/>
        <v>0</v>
      </c>
      <c r="X114" s="140" t="str">
        <f t="shared" si="62"/>
        <v/>
      </c>
      <c r="Y114" s="140">
        <f t="shared" si="63"/>
        <v>0</v>
      </c>
      <c r="Z114" s="140">
        <f t="shared" si="64"/>
        <v>0</v>
      </c>
      <c r="AA114" s="140">
        <f t="shared" si="65"/>
        <v>0</v>
      </c>
      <c r="AB114" s="140">
        <f t="shared" si="66"/>
        <v>0</v>
      </c>
      <c r="AC114" s="140">
        <f t="shared" si="67"/>
        <v>0</v>
      </c>
      <c r="AD114" s="140">
        <f t="shared" si="68"/>
        <v>0</v>
      </c>
      <c r="AE114" s="140">
        <f t="shared" si="69"/>
        <v>0</v>
      </c>
      <c r="AF114" s="140">
        <f t="shared" si="70"/>
        <v>0</v>
      </c>
      <c r="AG114" s="140">
        <f t="shared" si="71"/>
        <v>0</v>
      </c>
      <c r="AH114" s="140">
        <f t="shared" si="72"/>
        <v>0</v>
      </c>
      <c r="AI114" s="140">
        <f t="shared" si="73"/>
        <v>0</v>
      </c>
      <c r="AJ114" s="140">
        <f t="shared" si="74"/>
        <v>0</v>
      </c>
      <c r="AK114" s="140">
        <f t="shared" si="75"/>
        <v>0</v>
      </c>
      <c r="AL114" s="140">
        <f t="shared" si="76"/>
        <v>0</v>
      </c>
      <c r="AM114" s="140">
        <f t="shared" si="77"/>
        <v>0</v>
      </c>
      <c r="AN114" s="140">
        <f t="shared" si="78"/>
        <v>0</v>
      </c>
      <c r="AO114" s="140">
        <f t="shared" si="79"/>
        <v>0</v>
      </c>
      <c r="AP114" s="140">
        <f t="shared" si="80"/>
        <v>0</v>
      </c>
      <c r="AQ114" s="140">
        <f t="shared" si="81"/>
        <v>0</v>
      </c>
    </row>
    <row r="115" spans="2:59">
      <c r="B115" s="205"/>
      <c r="C115" s="170" t="str">
        <f>'【補助シート】契約設備内訳表（負荷）'!D119</f>
        <v/>
      </c>
      <c r="D115" s="157">
        <f>'【補助シート】契約設備内訳表（負荷）'!V119</f>
        <v>0</v>
      </c>
      <c r="E115" s="171">
        <f>'【補助シート】契約設備内訳表（負荷）'!X119</f>
        <v>0</v>
      </c>
      <c r="F115" s="172" t="str">
        <f>IF(C115="","",IF(ISERROR(VLOOKUP(C115,'機器ｺｰﾄﾞ（非表示）'!$A$2:$H$80,3,FALSE)),"",VLOOKUP(C115,'機器ｺｰﾄﾞ（非表示）'!$A$2:$H$80,3,FALSE)))</f>
        <v/>
      </c>
      <c r="G115" s="173" t="str">
        <f>IF(ISBLANK(D115),"",IF(C115=103,(VLOOKUP(D115,$BC$3:$BD$14,2,1))/1000,IF(C115=106,(VLOOKUP(D115,$BF$3:$BG$12,2,1))/1000,IF(C115=104,(VLOOKUP(D115,$AZ$3:$BA$8,2,1))/1000,IF(ISERROR(VLOOKUP(C115,'機器ｺｰﾄﾞ（非表示）'!$A$2:$H$80,5,FALSE)),"",ROUND(VLOOKUP(C115,'機器ｺｰﾄﾞ（非表示）'!$A$2:$H$80,5,FALSE)*D115*VLOOKUP(C115,'機器ｺｰﾄﾞ（非表示）'!$A$2:$H$80,6,FALSE),3))))))</f>
        <v/>
      </c>
      <c r="H115" s="157">
        <f t="shared" si="55"/>
        <v>0</v>
      </c>
      <c r="I115" s="158" t="str">
        <f t="shared" si="56"/>
        <v/>
      </c>
      <c r="L115" s="205"/>
      <c r="M115" s="170" t="str">
        <f>'【補助シート】契約設備内訳表（負荷）'!AG119</f>
        <v/>
      </c>
      <c r="N115" s="174">
        <f>'【補助シート】契約設備内訳表（負荷）'!AY119</f>
        <v>0</v>
      </c>
      <c r="O115" s="171">
        <f>'【補助シート】契約設備内訳表（負荷）'!BA119</f>
        <v>0</v>
      </c>
      <c r="P115" s="175" t="str">
        <f>IF(M115="","",IF(ISERROR(VLOOKUP(M115,'機器ｺｰﾄﾞ（非表示）'!$A$2:$H$80,3,FALSE)),"",VLOOKUP(M115,'機器ｺｰﾄﾞ（非表示）'!$A$2:$H$80,3,FALSE)))</f>
        <v/>
      </c>
      <c r="Q115" s="163" t="str">
        <f>IF(N115=0,"",ROUND(IF(ISERROR(VLOOKUP(M115,'機器ｺｰﾄﾞ（非表示）'!$A$2:$H$80,5,FALSE)),"",VLOOKUP(M115,'機器ｺｰﾄﾞ（非表示）'!$A$2:$H$80,5,FALSE))*N115*VLOOKUP(M115,'機器ｺｰﾄﾞ（非表示）'!$A$2:$H$80,6,FALSE),3))</f>
        <v/>
      </c>
      <c r="R115" s="164">
        <f t="shared" si="57"/>
        <v>0</v>
      </c>
      <c r="S115" s="165" t="str">
        <f t="shared" si="58"/>
        <v/>
      </c>
      <c r="U115" s="140">
        <f t="shared" si="59"/>
        <v>0</v>
      </c>
      <c r="V115" s="140">
        <f t="shared" si="60"/>
        <v>0</v>
      </c>
      <c r="W115" s="140">
        <f t="shared" si="61"/>
        <v>0</v>
      </c>
      <c r="X115" s="140" t="str">
        <f t="shared" si="62"/>
        <v/>
      </c>
      <c r="Y115" s="140">
        <f t="shared" si="63"/>
        <v>0</v>
      </c>
      <c r="Z115" s="140">
        <f t="shared" si="64"/>
        <v>0</v>
      </c>
      <c r="AA115" s="140">
        <f t="shared" si="65"/>
        <v>0</v>
      </c>
      <c r="AB115" s="140">
        <f t="shared" si="66"/>
        <v>0</v>
      </c>
      <c r="AC115" s="140">
        <f t="shared" si="67"/>
        <v>0</v>
      </c>
      <c r="AD115" s="140">
        <f t="shared" si="68"/>
        <v>0</v>
      </c>
      <c r="AE115" s="140">
        <f t="shared" si="69"/>
        <v>0</v>
      </c>
      <c r="AF115" s="140">
        <f t="shared" si="70"/>
        <v>0</v>
      </c>
      <c r="AG115" s="140">
        <f t="shared" si="71"/>
        <v>0</v>
      </c>
      <c r="AH115" s="140">
        <f t="shared" si="72"/>
        <v>0</v>
      </c>
      <c r="AI115" s="140">
        <f t="shared" si="73"/>
        <v>0</v>
      </c>
      <c r="AJ115" s="140">
        <f t="shared" si="74"/>
        <v>0</v>
      </c>
      <c r="AK115" s="140">
        <f t="shared" si="75"/>
        <v>0</v>
      </c>
      <c r="AL115" s="140">
        <f t="shared" si="76"/>
        <v>0</v>
      </c>
      <c r="AM115" s="140">
        <f t="shared" si="77"/>
        <v>0</v>
      </c>
      <c r="AN115" s="140">
        <f t="shared" si="78"/>
        <v>0</v>
      </c>
      <c r="AO115" s="140">
        <f t="shared" si="79"/>
        <v>0</v>
      </c>
      <c r="AP115" s="140">
        <f t="shared" si="80"/>
        <v>0</v>
      </c>
      <c r="AQ115" s="140">
        <f t="shared" si="81"/>
        <v>0</v>
      </c>
    </row>
    <row r="116" spans="2:59">
      <c r="B116" s="205"/>
      <c r="C116" s="170" t="str">
        <f>'【補助シート】契約設備内訳表（負荷）'!D120</f>
        <v/>
      </c>
      <c r="D116" s="157">
        <f>'【補助シート】契約設備内訳表（負荷）'!V120</f>
        <v>0</v>
      </c>
      <c r="E116" s="171">
        <f>'【補助シート】契約設備内訳表（負荷）'!X120</f>
        <v>0</v>
      </c>
      <c r="F116" s="172" t="str">
        <f>IF(C116="","",IF(ISERROR(VLOOKUP(C116,'機器ｺｰﾄﾞ（非表示）'!$A$2:$H$80,3,FALSE)),"",VLOOKUP(C116,'機器ｺｰﾄﾞ（非表示）'!$A$2:$H$80,3,FALSE)))</f>
        <v/>
      </c>
      <c r="G116" s="173" t="str">
        <f>IF(ISBLANK(D116),"",IF(C116=103,(VLOOKUP(D116,$BC$3:$BD$14,2,1))/1000,IF(C116=106,(VLOOKUP(D116,$BF$3:$BG$12,2,1))/1000,IF(C116=104,(VLOOKUP(D116,$AZ$3:$BA$8,2,1))/1000,IF(ISERROR(VLOOKUP(C116,'機器ｺｰﾄﾞ（非表示）'!$A$2:$H$80,5,FALSE)),"",ROUND(VLOOKUP(C116,'機器ｺｰﾄﾞ（非表示）'!$A$2:$H$80,5,FALSE)*D116*VLOOKUP(C116,'機器ｺｰﾄﾞ（非表示）'!$A$2:$H$80,6,FALSE),3))))))</f>
        <v/>
      </c>
      <c r="H116" s="157">
        <f t="shared" si="55"/>
        <v>0</v>
      </c>
      <c r="I116" s="158" t="str">
        <f t="shared" si="56"/>
        <v/>
      </c>
      <c r="L116" s="205"/>
      <c r="M116" s="170" t="str">
        <f>'【補助シート】契約設備内訳表（負荷）'!AG120</f>
        <v/>
      </c>
      <c r="N116" s="174">
        <f>'【補助シート】契約設備内訳表（負荷）'!AY120</f>
        <v>0</v>
      </c>
      <c r="O116" s="171">
        <f>'【補助シート】契約設備内訳表（負荷）'!BA120</f>
        <v>0</v>
      </c>
      <c r="P116" s="175" t="str">
        <f>IF(M116="","",IF(ISERROR(VLOOKUP(M116,'機器ｺｰﾄﾞ（非表示）'!$A$2:$H$80,3,FALSE)),"",VLOOKUP(M116,'機器ｺｰﾄﾞ（非表示）'!$A$2:$H$80,3,FALSE)))</f>
        <v/>
      </c>
      <c r="Q116" s="163" t="str">
        <f>IF(N116=0,"",ROUND(IF(ISERROR(VLOOKUP(M116,'機器ｺｰﾄﾞ（非表示）'!$A$2:$H$80,5,FALSE)),"",VLOOKUP(M116,'機器ｺｰﾄﾞ（非表示）'!$A$2:$H$80,5,FALSE))*N116*VLOOKUP(M116,'機器ｺｰﾄﾞ（非表示）'!$A$2:$H$80,6,FALSE),3))</f>
        <v/>
      </c>
      <c r="R116" s="164">
        <f t="shared" si="57"/>
        <v>0</v>
      </c>
      <c r="S116" s="165" t="str">
        <f t="shared" si="58"/>
        <v/>
      </c>
      <c r="U116" s="140">
        <f t="shared" si="59"/>
        <v>0</v>
      </c>
      <c r="V116" s="140">
        <f t="shared" si="60"/>
        <v>0</v>
      </c>
      <c r="W116" s="140">
        <f t="shared" si="61"/>
        <v>0</v>
      </c>
      <c r="X116" s="140" t="str">
        <f t="shared" si="62"/>
        <v/>
      </c>
      <c r="Y116" s="140">
        <f t="shared" si="63"/>
        <v>0</v>
      </c>
      <c r="Z116" s="140">
        <f t="shared" si="64"/>
        <v>0</v>
      </c>
      <c r="AA116" s="140">
        <f t="shared" si="65"/>
        <v>0</v>
      </c>
      <c r="AB116" s="140">
        <f t="shared" si="66"/>
        <v>0</v>
      </c>
      <c r="AC116" s="140">
        <f t="shared" si="67"/>
        <v>0</v>
      </c>
      <c r="AD116" s="140">
        <f t="shared" si="68"/>
        <v>0</v>
      </c>
      <c r="AE116" s="140">
        <f t="shared" si="69"/>
        <v>0</v>
      </c>
      <c r="AF116" s="140">
        <f t="shared" si="70"/>
        <v>0</v>
      </c>
      <c r="AG116" s="140">
        <f t="shared" si="71"/>
        <v>0</v>
      </c>
      <c r="AH116" s="140">
        <f t="shared" si="72"/>
        <v>0</v>
      </c>
      <c r="AI116" s="140">
        <f t="shared" si="73"/>
        <v>0</v>
      </c>
      <c r="AJ116" s="140">
        <f t="shared" si="74"/>
        <v>0</v>
      </c>
      <c r="AK116" s="140">
        <f t="shared" si="75"/>
        <v>0</v>
      </c>
      <c r="AL116" s="140">
        <f t="shared" si="76"/>
        <v>0</v>
      </c>
      <c r="AM116" s="140">
        <f t="shared" si="77"/>
        <v>0</v>
      </c>
      <c r="AN116" s="140">
        <f t="shared" si="78"/>
        <v>0</v>
      </c>
      <c r="AO116" s="140">
        <f t="shared" si="79"/>
        <v>0</v>
      </c>
      <c r="AP116" s="140">
        <f t="shared" si="80"/>
        <v>0</v>
      </c>
      <c r="AQ116" s="140">
        <f t="shared" si="81"/>
        <v>0</v>
      </c>
    </row>
    <row r="117" spans="2:59">
      <c r="B117" s="205"/>
      <c r="C117" s="170" t="str">
        <f>'【補助シート】契約設備内訳表（負荷）'!D121</f>
        <v/>
      </c>
      <c r="D117" s="157">
        <f>'【補助シート】契約設備内訳表（負荷）'!V121</f>
        <v>0</v>
      </c>
      <c r="E117" s="171">
        <f>'【補助シート】契約設備内訳表（負荷）'!X121</f>
        <v>0</v>
      </c>
      <c r="F117" s="172" t="str">
        <f>IF(C117="","",IF(ISERROR(VLOOKUP(C117,'機器ｺｰﾄﾞ（非表示）'!$A$2:$H$80,3,FALSE)),"",VLOOKUP(C117,'機器ｺｰﾄﾞ（非表示）'!$A$2:$H$80,3,FALSE)))</f>
        <v/>
      </c>
      <c r="G117" s="173" t="str">
        <f>IF(ISBLANK(D117),"",IF(C117=103,(VLOOKUP(D117,$BC$3:$BD$14,2,1))/1000,IF(C117=106,(VLOOKUP(D117,$BF$3:$BG$12,2,1))/1000,IF(C117=104,(VLOOKUP(D117,$AZ$3:$BA$8,2,1))/1000,IF(ISERROR(VLOOKUP(C117,'機器ｺｰﾄﾞ（非表示）'!$A$2:$H$80,5,FALSE)),"",ROUND(VLOOKUP(C117,'機器ｺｰﾄﾞ（非表示）'!$A$2:$H$80,5,FALSE)*D117*VLOOKUP(C117,'機器ｺｰﾄﾞ（非表示）'!$A$2:$H$80,6,FALSE),3))))))</f>
        <v/>
      </c>
      <c r="H117" s="157">
        <f t="shared" si="55"/>
        <v>0</v>
      </c>
      <c r="I117" s="158" t="str">
        <f t="shared" si="56"/>
        <v/>
      </c>
      <c r="L117" s="205"/>
      <c r="M117" s="170" t="str">
        <f>'【補助シート】契約設備内訳表（負荷）'!AG121</f>
        <v/>
      </c>
      <c r="N117" s="174">
        <f>'【補助シート】契約設備内訳表（負荷）'!AY121</f>
        <v>0</v>
      </c>
      <c r="O117" s="171">
        <f>'【補助シート】契約設備内訳表（負荷）'!BA121</f>
        <v>0</v>
      </c>
      <c r="P117" s="175" t="str">
        <f>IF(M117="","",IF(ISERROR(VLOOKUP(M117,'機器ｺｰﾄﾞ（非表示）'!$A$2:$H$80,3,FALSE)),"",VLOOKUP(M117,'機器ｺｰﾄﾞ（非表示）'!$A$2:$H$80,3,FALSE)))</f>
        <v/>
      </c>
      <c r="Q117" s="163" t="str">
        <f>IF(N117=0,"",ROUND(IF(ISERROR(VLOOKUP(M117,'機器ｺｰﾄﾞ（非表示）'!$A$2:$H$80,5,FALSE)),"",VLOOKUP(M117,'機器ｺｰﾄﾞ（非表示）'!$A$2:$H$80,5,FALSE))*N117*VLOOKUP(M117,'機器ｺｰﾄﾞ（非表示）'!$A$2:$H$80,6,FALSE),3))</f>
        <v/>
      </c>
      <c r="R117" s="164">
        <f t="shared" si="57"/>
        <v>0</v>
      </c>
      <c r="S117" s="165" t="str">
        <f t="shared" si="58"/>
        <v/>
      </c>
      <c r="U117" s="140">
        <f t="shared" si="59"/>
        <v>0</v>
      </c>
      <c r="V117" s="140">
        <f t="shared" si="60"/>
        <v>0</v>
      </c>
      <c r="W117" s="140">
        <f t="shared" si="61"/>
        <v>0</v>
      </c>
      <c r="X117" s="140" t="str">
        <f t="shared" si="62"/>
        <v/>
      </c>
      <c r="Y117" s="140">
        <f t="shared" si="63"/>
        <v>0</v>
      </c>
      <c r="Z117" s="140">
        <f t="shared" si="64"/>
        <v>0</v>
      </c>
      <c r="AA117" s="140">
        <f t="shared" si="65"/>
        <v>0</v>
      </c>
      <c r="AB117" s="140">
        <f t="shared" si="66"/>
        <v>0</v>
      </c>
      <c r="AC117" s="140">
        <f t="shared" si="67"/>
        <v>0</v>
      </c>
      <c r="AD117" s="140">
        <f t="shared" si="68"/>
        <v>0</v>
      </c>
      <c r="AE117" s="140">
        <f t="shared" si="69"/>
        <v>0</v>
      </c>
      <c r="AF117" s="140">
        <f t="shared" si="70"/>
        <v>0</v>
      </c>
      <c r="AG117" s="140">
        <f t="shared" si="71"/>
        <v>0</v>
      </c>
      <c r="AH117" s="140">
        <f t="shared" si="72"/>
        <v>0</v>
      </c>
      <c r="AI117" s="140">
        <f t="shared" si="73"/>
        <v>0</v>
      </c>
      <c r="AJ117" s="140">
        <f t="shared" si="74"/>
        <v>0</v>
      </c>
      <c r="AK117" s="140">
        <f t="shared" si="75"/>
        <v>0</v>
      </c>
      <c r="AL117" s="140">
        <f t="shared" si="76"/>
        <v>0</v>
      </c>
      <c r="AM117" s="140">
        <f t="shared" si="77"/>
        <v>0</v>
      </c>
      <c r="AN117" s="140">
        <f t="shared" si="78"/>
        <v>0</v>
      </c>
      <c r="AO117" s="140">
        <f t="shared" si="79"/>
        <v>0</v>
      </c>
      <c r="AP117" s="140">
        <f t="shared" si="80"/>
        <v>0</v>
      </c>
      <c r="AQ117" s="140">
        <f t="shared" si="81"/>
        <v>0</v>
      </c>
    </row>
    <row r="118" spans="2:59">
      <c r="B118" s="205"/>
      <c r="C118" s="170" t="str">
        <f>'【補助シート】契約設備内訳表（負荷）'!D122</f>
        <v/>
      </c>
      <c r="D118" s="157">
        <f>'【補助シート】契約設備内訳表（負荷）'!V122</f>
        <v>0</v>
      </c>
      <c r="E118" s="171">
        <f>'【補助シート】契約設備内訳表（負荷）'!X122</f>
        <v>0</v>
      </c>
      <c r="F118" s="172" t="str">
        <f>IF(C118="","",IF(ISERROR(VLOOKUP(C118,'機器ｺｰﾄﾞ（非表示）'!$A$2:$H$80,3,FALSE)),"",VLOOKUP(C118,'機器ｺｰﾄﾞ（非表示）'!$A$2:$H$80,3,FALSE)))</f>
        <v/>
      </c>
      <c r="G118" s="173" t="str">
        <f>IF(ISBLANK(D118),"",IF(C118=103,(VLOOKUP(D118,$BC$3:$BD$14,2,1))/1000,IF(C118=106,(VLOOKUP(D118,$BF$3:$BG$12,2,1))/1000,IF(C118=104,(VLOOKUP(D118,$AZ$3:$BA$8,2,1))/1000,IF(ISERROR(VLOOKUP(C118,'機器ｺｰﾄﾞ（非表示）'!$A$2:$H$80,5,FALSE)),"",ROUND(VLOOKUP(C118,'機器ｺｰﾄﾞ（非表示）'!$A$2:$H$80,5,FALSE)*D118*VLOOKUP(C118,'機器ｺｰﾄﾞ（非表示）'!$A$2:$H$80,6,FALSE),3))))))</f>
        <v/>
      </c>
      <c r="H118" s="157">
        <f t="shared" si="55"/>
        <v>0</v>
      </c>
      <c r="I118" s="158" t="str">
        <f t="shared" si="56"/>
        <v/>
      </c>
      <c r="L118" s="205"/>
      <c r="M118" s="170" t="str">
        <f>'【補助シート】契約設備内訳表（負荷）'!AG122</f>
        <v/>
      </c>
      <c r="N118" s="174">
        <f>'【補助シート】契約設備内訳表（負荷）'!AY122</f>
        <v>0</v>
      </c>
      <c r="O118" s="171">
        <f>'【補助シート】契約設備内訳表（負荷）'!BA122</f>
        <v>0</v>
      </c>
      <c r="P118" s="175" t="str">
        <f>IF(M118="","",IF(ISERROR(VLOOKUP(M118,'機器ｺｰﾄﾞ（非表示）'!$A$2:$H$80,3,FALSE)),"",VLOOKUP(M118,'機器ｺｰﾄﾞ（非表示）'!$A$2:$H$80,3,FALSE)))</f>
        <v/>
      </c>
      <c r="Q118" s="163" t="str">
        <f>IF(N118=0,"",ROUND(IF(ISERROR(VLOOKUP(M118,'機器ｺｰﾄﾞ（非表示）'!$A$2:$H$80,5,FALSE)),"",VLOOKUP(M118,'機器ｺｰﾄﾞ（非表示）'!$A$2:$H$80,5,FALSE))*N118*VLOOKUP(M118,'機器ｺｰﾄﾞ（非表示）'!$A$2:$H$80,6,FALSE),3))</f>
        <v/>
      </c>
      <c r="R118" s="164">
        <f t="shared" si="57"/>
        <v>0</v>
      </c>
      <c r="S118" s="165" t="str">
        <f t="shared" si="58"/>
        <v/>
      </c>
      <c r="U118" s="140">
        <f t="shared" si="59"/>
        <v>0</v>
      </c>
      <c r="V118" s="140">
        <f t="shared" si="60"/>
        <v>0</v>
      </c>
      <c r="W118" s="140">
        <f t="shared" si="61"/>
        <v>0</v>
      </c>
      <c r="X118" s="140" t="str">
        <f t="shared" si="62"/>
        <v/>
      </c>
      <c r="Y118" s="140">
        <f t="shared" si="63"/>
        <v>0</v>
      </c>
      <c r="Z118" s="140">
        <f t="shared" si="64"/>
        <v>0</v>
      </c>
      <c r="AA118" s="140">
        <f t="shared" si="65"/>
        <v>0</v>
      </c>
      <c r="AB118" s="140">
        <f t="shared" si="66"/>
        <v>0</v>
      </c>
      <c r="AC118" s="140">
        <f t="shared" si="67"/>
        <v>0</v>
      </c>
      <c r="AD118" s="140">
        <f t="shared" si="68"/>
        <v>0</v>
      </c>
      <c r="AE118" s="140">
        <f t="shared" si="69"/>
        <v>0</v>
      </c>
      <c r="AF118" s="140">
        <f t="shared" si="70"/>
        <v>0</v>
      </c>
      <c r="AG118" s="140">
        <f t="shared" si="71"/>
        <v>0</v>
      </c>
      <c r="AH118" s="140">
        <f t="shared" si="72"/>
        <v>0</v>
      </c>
      <c r="AI118" s="140">
        <f t="shared" si="73"/>
        <v>0</v>
      </c>
      <c r="AJ118" s="140">
        <f t="shared" si="74"/>
        <v>0</v>
      </c>
      <c r="AK118" s="140">
        <f t="shared" si="75"/>
        <v>0</v>
      </c>
      <c r="AL118" s="140">
        <f t="shared" si="76"/>
        <v>0</v>
      </c>
      <c r="AM118" s="140">
        <f t="shared" si="77"/>
        <v>0</v>
      </c>
      <c r="AN118" s="140">
        <f t="shared" si="78"/>
        <v>0</v>
      </c>
      <c r="AO118" s="140">
        <f t="shared" si="79"/>
        <v>0</v>
      </c>
      <c r="AP118" s="140">
        <f t="shared" si="80"/>
        <v>0</v>
      </c>
      <c r="AQ118" s="140">
        <f t="shared" si="81"/>
        <v>0</v>
      </c>
    </row>
    <row r="119" spans="2:59">
      <c r="B119" s="205"/>
      <c r="C119" s="170" t="str">
        <f>'【補助シート】契約設備内訳表（負荷）'!D123</f>
        <v/>
      </c>
      <c r="D119" s="157">
        <f>'【補助シート】契約設備内訳表（負荷）'!V123</f>
        <v>0</v>
      </c>
      <c r="E119" s="171">
        <f>'【補助シート】契約設備内訳表（負荷）'!X123</f>
        <v>0</v>
      </c>
      <c r="F119" s="172" t="str">
        <f>IF(C119="","",IF(ISERROR(VLOOKUP(C119,'機器ｺｰﾄﾞ（非表示）'!$A$2:$H$80,3,FALSE)),"",VLOOKUP(C119,'機器ｺｰﾄﾞ（非表示）'!$A$2:$H$80,3,FALSE)))</f>
        <v/>
      </c>
      <c r="G119" s="173" t="str">
        <f>IF(ISBLANK(D119),"",IF(C119=103,(VLOOKUP(D119,$BC$3:$BD$14,2,1))/1000,IF(C119=106,(VLOOKUP(D119,$BF$3:$BG$12,2,1))/1000,IF(C119=104,(VLOOKUP(D119,$AZ$3:$BA$8,2,1))/1000,IF(ISERROR(VLOOKUP(C119,'機器ｺｰﾄﾞ（非表示）'!$A$2:$H$80,5,FALSE)),"",ROUND(VLOOKUP(C119,'機器ｺｰﾄﾞ（非表示）'!$A$2:$H$80,5,FALSE)*D119*VLOOKUP(C119,'機器ｺｰﾄﾞ（非表示）'!$A$2:$H$80,6,FALSE),3))))))</f>
        <v/>
      </c>
      <c r="H119" s="157">
        <f t="shared" si="55"/>
        <v>0</v>
      </c>
      <c r="I119" s="158" t="str">
        <f t="shared" si="56"/>
        <v/>
      </c>
      <c r="L119" s="205"/>
      <c r="M119" s="170" t="str">
        <f>'【補助シート】契約設備内訳表（負荷）'!AG123</f>
        <v/>
      </c>
      <c r="N119" s="174">
        <f>'【補助シート】契約設備内訳表（負荷）'!AY123</f>
        <v>0</v>
      </c>
      <c r="O119" s="171">
        <f>'【補助シート】契約設備内訳表（負荷）'!BA123</f>
        <v>0</v>
      </c>
      <c r="P119" s="175" t="str">
        <f>IF(M119="","",IF(ISERROR(VLOOKUP(M119,'機器ｺｰﾄﾞ（非表示）'!$A$2:$H$80,3,FALSE)),"",VLOOKUP(M119,'機器ｺｰﾄﾞ（非表示）'!$A$2:$H$80,3,FALSE)))</f>
        <v/>
      </c>
      <c r="Q119" s="163" t="str">
        <f>IF(N119=0,"",ROUND(IF(ISERROR(VLOOKUP(M119,'機器ｺｰﾄﾞ（非表示）'!$A$2:$H$80,5,FALSE)),"",VLOOKUP(M119,'機器ｺｰﾄﾞ（非表示）'!$A$2:$H$80,5,FALSE))*N119*VLOOKUP(M119,'機器ｺｰﾄﾞ（非表示）'!$A$2:$H$80,6,FALSE),3))</f>
        <v/>
      </c>
      <c r="R119" s="164">
        <f t="shared" si="57"/>
        <v>0</v>
      </c>
      <c r="S119" s="165" t="str">
        <f t="shared" si="58"/>
        <v/>
      </c>
      <c r="U119" s="140">
        <f t="shared" si="59"/>
        <v>0</v>
      </c>
      <c r="V119" s="140">
        <f t="shared" si="60"/>
        <v>0</v>
      </c>
      <c r="W119" s="140">
        <f t="shared" si="61"/>
        <v>0</v>
      </c>
      <c r="X119" s="140" t="str">
        <f t="shared" si="62"/>
        <v/>
      </c>
      <c r="Y119" s="140">
        <f t="shared" si="63"/>
        <v>0</v>
      </c>
      <c r="Z119" s="140">
        <f t="shared" si="64"/>
        <v>0</v>
      </c>
      <c r="AA119" s="140">
        <f t="shared" si="65"/>
        <v>0</v>
      </c>
      <c r="AB119" s="140">
        <f t="shared" si="66"/>
        <v>0</v>
      </c>
      <c r="AC119" s="140">
        <f t="shared" si="67"/>
        <v>0</v>
      </c>
      <c r="AD119" s="140">
        <f t="shared" si="68"/>
        <v>0</v>
      </c>
      <c r="AE119" s="140">
        <f t="shared" si="69"/>
        <v>0</v>
      </c>
      <c r="AF119" s="140">
        <f t="shared" si="70"/>
        <v>0</v>
      </c>
      <c r="AG119" s="140">
        <f t="shared" si="71"/>
        <v>0</v>
      </c>
      <c r="AH119" s="140">
        <f t="shared" si="72"/>
        <v>0</v>
      </c>
      <c r="AI119" s="140">
        <f t="shared" si="73"/>
        <v>0</v>
      </c>
      <c r="AJ119" s="140">
        <f t="shared" si="74"/>
        <v>0</v>
      </c>
      <c r="AK119" s="140">
        <f t="shared" si="75"/>
        <v>0</v>
      </c>
      <c r="AL119" s="140">
        <f t="shared" si="76"/>
        <v>0</v>
      </c>
      <c r="AM119" s="140">
        <f t="shared" si="77"/>
        <v>0</v>
      </c>
      <c r="AN119" s="140">
        <f t="shared" si="78"/>
        <v>0</v>
      </c>
      <c r="AO119" s="140">
        <f t="shared" si="79"/>
        <v>0</v>
      </c>
      <c r="AP119" s="140">
        <f t="shared" si="80"/>
        <v>0</v>
      </c>
      <c r="AQ119" s="140">
        <f t="shared" si="81"/>
        <v>0</v>
      </c>
    </row>
    <row r="120" spans="2:59">
      <c r="B120" s="205"/>
      <c r="C120" s="170" t="str">
        <f>'【補助シート】契約設備内訳表（負荷）'!D124</f>
        <v/>
      </c>
      <c r="D120" s="157">
        <f>'【補助シート】契約設備内訳表（負荷）'!V124</f>
        <v>0</v>
      </c>
      <c r="E120" s="171">
        <f>'【補助シート】契約設備内訳表（負荷）'!X124</f>
        <v>0</v>
      </c>
      <c r="F120" s="172" t="str">
        <f>IF(C120="","",IF(ISERROR(VLOOKUP(C120,'機器ｺｰﾄﾞ（非表示）'!$A$2:$H$80,3,FALSE)),"",VLOOKUP(C120,'機器ｺｰﾄﾞ（非表示）'!$A$2:$H$80,3,FALSE)))</f>
        <v/>
      </c>
      <c r="G120" s="173" t="str">
        <f>IF(ISBLANK(D120),"",IF(C120=103,(VLOOKUP(D120,$BC$3:$BD$14,2,1))/1000,IF(C120=106,(VLOOKUP(D120,$BF$3:$BG$12,2,1))/1000,IF(C120=104,(VLOOKUP(D120,$AZ$3:$BA$8,2,1))/1000,IF(ISERROR(VLOOKUP(C120,'機器ｺｰﾄﾞ（非表示）'!$A$2:$H$80,5,FALSE)),"",ROUND(VLOOKUP(C120,'機器ｺｰﾄﾞ（非表示）'!$A$2:$H$80,5,FALSE)*D120*VLOOKUP(C120,'機器ｺｰﾄﾞ（非表示）'!$A$2:$H$80,6,FALSE),3))))))</f>
        <v/>
      </c>
      <c r="H120" s="157">
        <f t="shared" si="55"/>
        <v>0</v>
      </c>
      <c r="I120" s="158" t="str">
        <f t="shared" si="56"/>
        <v/>
      </c>
      <c r="L120" s="205"/>
      <c r="M120" s="170" t="str">
        <f>'【補助シート】契約設備内訳表（負荷）'!AG124</f>
        <v/>
      </c>
      <c r="N120" s="174">
        <f>'【補助シート】契約設備内訳表（負荷）'!AY124</f>
        <v>0</v>
      </c>
      <c r="O120" s="171">
        <f>'【補助シート】契約設備内訳表（負荷）'!BA124</f>
        <v>0</v>
      </c>
      <c r="P120" s="175" t="str">
        <f>IF(M120="","",IF(ISERROR(VLOOKUP(M120,'機器ｺｰﾄﾞ（非表示）'!$A$2:$H$80,3,FALSE)),"",VLOOKUP(M120,'機器ｺｰﾄﾞ（非表示）'!$A$2:$H$80,3,FALSE)))</f>
        <v/>
      </c>
      <c r="Q120" s="163" t="str">
        <f>IF(N120=0,"",ROUND(IF(ISERROR(VLOOKUP(M120,'機器ｺｰﾄﾞ（非表示）'!$A$2:$H$80,5,FALSE)),"",VLOOKUP(M120,'機器ｺｰﾄﾞ（非表示）'!$A$2:$H$80,5,FALSE))*N120*VLOOKUP(M120,'機器ｺｰﾄﾞ（非表示）'!$A$2:$H$80,6,FALSE),3))</f>
        <v/>
      </c>
      <c r="R120" s="164">
        <f t="shared" si="57"/>
        <v>0</v>
      </c>
      <c r="S120" s="165" t="str">
        <f t="shared" si="58"/>
        <v/>
      </c>
      <c r="U120" s="140">
        <f t="shared" si="59"/>
        <v>0</v>
      </c>
      <c r="V120" s="140">
        <f t="shared" si="60"/>
        <v>0</v>
      </c>
      <c r="W120" s="140">
        <f t="shared" si="61"/>
        <v>0</v>
      </c>
      <c r="X120" s="140" t="str">
        <f t="shared" si="62"/>
        <v/>
      </c>
      <c r="Y120" s="140">
        <f t="shared" si="63"/>
        <v>0</v>
      </c>
      <c r="Z120" s="140">
        <f t="shared" si="64"/>
        <v>0</v>
      </c>
      <c r="AA120" s="140">
        <f t="shared" si="65"/>
        <v>0</v>
      </c>
      <c r="AB120" s="140">
        <f t="shared" si="66"/>
        <v>0</v>
      </c>
      <c r="AC120" s="140">
        <f t="shared" si="67"/>
        <v>0</v>
      </c>
      <c r="AD120" s="140">
        <f t="shared" si="68"/>
        <v>0</v>
      </c>
      <c r="AE120" s="140">
        <f t="shared" si="69"/>
        <v>0</v>
      </c>
      <c r="AF120" s="140">
        <f t="shared" si="70"/>
        <v>0</v>
      </c>
      <c r="AG120" s="140">
        <f t="shared" si="71"/>
        <v>0</v>
      </c>
      <c r="AH120" s="140">
        <f t="shared" si="72"/>
        <v>0</v>
      </c>
      <c r="AI120" s="140">
        <f t="shared" si="73"/>
        <v>0</v>
      </c>
      <c r="AJ120" s="140">
        <f t="shared" si="74"/>
        <v>0</v>
      </c>
      <c r="AK120" s="140">
        <f t="shared" si="75"/>
        <v>0</v>
      </c>
      <c r="AL120" s="140">
        <f t="shared" si="76"/>
        <v>0</v>
      </c>
      <c r="AM120" s="140">
        <f t="shared" si="77"/>
        <v>0</v>
      </c>
      <c r="AN120" s="140">
        <f t="shared" si="78"/>
        <v>0</v>
      </c>
      <c r="AO120" s="140">
        <f t="shared" si="79"/>
        <v>0</v>
      </c>
      <c r="AP120" s="140">
        <f t="shared" si="80"/>
        <v>0</v>
      </c>
      <c r="AQ120" s="140">
        <f t="shared" si="81"/>
        <v>0</v>
      </c>
    </row>
    <row r="121" spans="2:59">
      <c r="B121" s="205"/>
      <c r="C121" s="170" t="str">
        <f>'【補助シート】契約設備内訳表（負荷）'!D125</f>
        <v/>
      </c>
      <c r="D121" s="157">
        <f>'【補助シート】契約設備内訳表（負荷）'!V125</f>
        <v>0</v>
      </c>
      <c r="E121" s="171">
        <f>'【補助シート】契約設備内訳表（負荷）'!X125</f>
        <v>0</v>
      </c>
      <c r="F121" s="172" t="str">
        <f>IF(C121="","",IF(ISERROR(VLOOKUP(C121,'機器ｺｰﾄﾞ（非表示）'!$A$2:$H$80,3,FALSE)),"",VLOOKUP(C121,'機器ｺｰﾄﾞ（非表示）'!$A$2:$H$80,3,FALSE)))</f>
        <v/>
      </c>
      <c r="G121" s="173" t="str">
        <f>IF(ISBLANK(D121),"",IF(C121=103,(VLOOKUP(D121,$BC$3:$BD$14,2,1))/1000,IF(C121=106,(VLOOKUP(D121,$BF$3:$BG$12,2,1))/1000,IF(C121=104,(VLOOKUP(D121,$AZ$3:$BA$8,2,1))/1000,IF(ISERROR(VLOOKUP(C121,'機器ｺｰﾄﾞ（非表示）'!$A$2:$H$80,5,FALSE)),"",ROUND(VLOOKUP(C121,'機器ｺｰﾄﾞ（非表示）'!$A$2:$H$80,5,FALSE)*D121*VLOOKUP(C121,'機器ｺｰﾄﾞ（非表示）'!$A$2:$H$80,6,FALSE),3))))))</f>
        <v/>
      </c>
      <c r="H121" s="157">
        <f t="shared" si="55"/>
        <v>0</v>
      </c>
      <c r="I121" s="158" t="str">
        <f t="shared" si="56"/>
        <v/>
      </c>
      <c r="L121" s="205"/>
      <c r="M121" s="170" t="str">
        <f>'【補助シート】契約設備内訳表（負荷）'!AG125</f>
        <v/>
      </c>
      <c r="N121" s="174">
        <f>'【補助シート】契約設備内訳表（負荷）'!AY125</f>
        <v>0</v>
      </c>
      <c r="O121" s="171">
        <f>'【補助シート】契約設備内訳表（負荷）'!BA125</f>
        <v>0</v>
      </c>
      <c r="P121" s="175" t="str">
        <f>IF(M121="","",IF(ISERROR(VLOOKUP(M121,'機器ｺｰﾄﾞ（非表示）'!$A$2:$H$80,3,FALSE)),"",VLOOKUP(M121,'機器ｺｰﾄﾞ（非表示）'!$A$2:$H$80,3,FALSE)))</f>
        <v/>
      </c>
      <c r="Q121" s="163" t="str">
        <f>IF(N121=0,"",ROUND(IF(ISERROR(VLOOKUP(M121,'機器ｺｰﾄﾞ（非表示）'!$A$2:$H$80,5,FALSE)),"",VLOOKUP(M121,'機器ｺｰﾄﾞ（非表示）'!$A$2:$H$80,5,FALSE))*N121*VLOOKUP(M121,'機器ｺｰﾄﾞ（非表示）'!$A$2:$H$80,6,FALSE),3))</f>
        <v/>
      </c>
      <c r="R121" s="164">
        <f t="shared" si="57"/>
        <v>0</v>
      </c>
      <c r="S121" s="165" t="str">
        <f t="shared" si="58"/>
        <v/>
      </c>
      <c r="U121" s="140">
        <f t="shared" si="59"/>
        <v>0</v>
      </c>
      <c r="V121" s="140">
        <f t="shared" si="60"/>
        <v>0</v>
      </c>
      <c r="W121" s="140">
        <f t="shared" si="61"/>
        <v>0</v>
      </c>
      <c r="X121" s="140" t="str">
        <f t="shared" si="62"/>
        <v/>
      </c>
      <c r="Y121" s="140">
        <f t="shared" si="63"/>
        <v>0</v>
      </c>
      <c r="Z121" s="140">
        <f t="shared" si="64"/>
        <v>0</v>
      </c>
      <c r="AA121" s="140">
        <f t="shared" si="65"/>
        <v>0</v>
      </c>
      <c r="AB121" s="140">
        <f t="shared" si="66"/>
        <v>0</v>
      </c>
      <c r="AC121" s="140">
        <f t="shared" si="67"/>
        <v>0</v>
      </c>
      <c r="AD121" s="140">
        <f t="shared" si="68"/>
        <v>0</v>
      </c>
      <c r="AE121" s="140">
        <f t="shared" si="69"/>
        <v>0</v>
      </c>
      <c r="AF121" s="140">
        <f t="shared" si="70"/>
        <v>0</v>
      </c>
      <c r="AG121" s="140">
        <f t="shared" si="71"/>
        <v>0</v>
      </c>
      <c r="AH121" s="140">
        <f t="shared" si="72"/>
        <v>0</v>
      </c>
      <c r="AI121" s="140">
        <f t="shared" si="73"/>
        <v>0</v>
      </c>
      <c r="AJ121" s="140">
        <f t="shared" si="74"/>
        <v>0</v>
      </c>
      <c r="AK121" s="140">
        <f t="shared" si="75"/>
        <v>0</v>
      </c>
      <c r="AL121" s="140">
        <f t="shared" si="76"/>
        <v>0</v>
      </c>
      <c r="AM121" s="140">
        <f t="shared" si="77"/>
        <v>0</v>
      </c>
      <c r="AN121" s="140">
        <f t="shared" si="78"/>
        <v>0</v>
      </c>
      <c r="AO121" s="140">
        <f t="shared" si="79"/>
        <v>0</v>
      </c>
      <c r="AP121" s="140">
        <f t="shared" si="80"/>
        <v>0</v>
      </c>
      <c r="AQ121" s="140">
        <f t="shared" si="81"/>
        <v>0</v>
      </c>
    </row>
    <row r="122" spans="2:59">
      <c r="B122" s="205"/>
      <c r="C122" s="170" t="str">
        <f>'【補助シート】契約設備内訳表（負荷）'!D126</f>
        <v/>
      </c>
      <c r="D122" s="157">
        <f>'【補助シート】契約設備内訳表（負荷）'!V126</f>
        <v>0</v>
      </c>
      <c r="E122" s="171">
        <f>'【補助シート】契約設備内訳表（負荷）'!X126</f>
        <v>0</v>
      </c>
      <c r="F122" s="172" t="str">
        <f>IF(C122="","",IF(ISERROR(VLOOKUP(C122,'機器ｺｰﾄﾞ（非表示）'!$A$2:$H$80,3,FALSE)),"",VLOOKUP(C122,'機器ｺｰﾄﾞ（非表示）'!$A$2:$H$80,3,FALSE)))</f>
        <v/>
      </c>
      <c r="G122" s="173" t="str">
        <f>IF(ISBLANK(D122),"",IF(C122=103,(VLOOKUP(D122,$BC$3:$BD$14,2,1))/1000,IF(C122=106,(VLOOKUP(D122,$BF$3:$BG$12,2,1))/1000,IF(C122=104,(VLOOKUP(D122,$AZ$3:$BA$8,2,1))/1000,IF(ISERROR(VLOOKUP(C122,'機器ｺｰﾄﾞ（非表示）'!$A$2:$H$80,5,FALSE)),"",ROUND(VLOOKUP(C122,'機器ｺｰﾄﾞ（非表示）'!$A$2:$H$80,5,FALSE)*D122*VLOOKUP(C122,'機器ｺｰﾄﾞ（非表示）'!$A$2:$H$80,6,FALSE),3))))))</f>
        <v/>
      </c>
      <c r="H122" s="157">
        <f t="shared" si="55"/>
        <v>0</v>
      </c>
      <c r="I122" s="158" t="str">
        <f t="shared" si="56"/>
        <v/>
      </c>
      <c r="L122" s="205"/>
      <c r="M122" s="170" t="str">
        <f>'【補助シート】契約設備内訳表（負荷）'!AG126</f>
        <v/>
      </c>
      <c r="N122" s="174">
        <f>'【補助シート】契約設備内訳表（負荷）'!AY126</f>
        <v>0</v>
      </c>
      <c r="O122" s="171">
        <f>'【補助シート】契約設備内訳表（負荷）'!BA126</f>
        <v>0</v>
      </c>
      <c r="P122" s="175" t="str">
        <f>IF(M122="","",IF(ISERROR(VLOOKUP(M122,'機器ｺｰﾄﾞ（非表示）'!$A$2:$H$80,3,FALSE)),"",VLOOKUP(M122,'機器ｺｰﾄﾞ（非表示）'!$A$2:$H$80,3,FALSE)))</f>
        <v/>
      </c>
      <c r="Q122" s="163" t="str">
        <f>IF(N122=0,"",ROUND(IF(ISERROR(VLOOKUP(M122,'機器ｺｰﾄﾞ（非表示）'!$A$2:$H$80,5,FALSE)),"",VLOOKUP(M122,'機器ｺｰﾄﾞ（非表示）'!$A$2:$H$80,5,FALSE))*N122*VLOOKUP(M122,'機器ｺｰﾄﾞ（非表示）'!$A$2:$H$80,6,FALSE),3))</f>
        <v/>
      </c>
      <c r="R122" s="164">
        <f t="shared" si="57"/>
        <v>0</v>
      </c>
      <c r="S122" s="165" t="str">
        <f t="shared" si="58"/>
        <v/>
      </c>
      <c r="U122" s="140">
        <f t="shared" si="59"/>
        <v>0</v>
      </c>
      <c r="V122" s="140">
        <f t="shared" si="60"/>
        <v>0</v>
      </c>
      <c r="W122" s="140">
        <f t="shared" si="61"/>
        <v>0</v>
      </c>
      <c r="X122" s="140" t="str">
        <f t="shared" si="62"/>
        <v/>
      </c>
      <c r="Y122" s="140">
        <f t="shared" si="63"/>
        <v>0</v>
      </c>
      <c r="Z122" s="140">
        <f t="shared" si="64"/>
        <v>0</v>
      </c>
      <c r="AA122" s="140">
        <f t="shared" si="65"/>
        <v>0</v>
      </c>
      <c r="AB122" s="140">
        <f t="shared" si="66"/>
        <v>0</v>
      </c>
      <c r="AC122" s="140">
        <f t="shared" si="67"/>
        <v>0</v>
      </c>
      <c r="AD122" s="140">
        <f t="shared" si="68"/>
        <v>0</v>
      </c>
      <c r="AE122" s="140">
        <f t="shared" si="69"/>
        <v>0</v>
      </c>
      <c r="AF122" s="140">
        <f t="shared" si="70"/>
        <v>0</v>
      </c>
      <c r="AG122" s="140">
        <f t="shared" si="71"/>
        <v>0</v>
      </c>
      <c r="AH122" s="140">
        <f t="shared" si="72"/>
        <v>0</v>
      </c>
      <c r="AI122" s="140">
        <f t="shared" si="73"/>
        <v>0</v>
      </c>
      <c r="AJ122" s="140">
        <f t="shared" si="74"/>
        <v>0</v>
      </c>
      <c r="AK122" s="140">
        <f t="shared" si="75"/>
        <v>0</v>
      </c>
      <c r="AL122" s="140">
        <f t="shared" si="76"/>
        <v>0</v>
      </c>
      <c r="AM122" s="140">
        <f t="shared" si="77"/>
        <v>0</v>
      </c>
      <c r="AN122" s="140">
        <f t="shared" si="78"/>
        <v>0</v>
      </c>
      <c r="AO122" s="140">
        <f t="shared" si="79"/>
        <v>0</v>
      </c>
      <c r="AP122" s="140">
        <f t="shared" si="80"/>
        <v>0</v>
      </c>
      <c r="AQ122" s="140">
        <f t="shared" si="81"/>
        <v>0</v>
      </c>
    </row>
    <row r="123" spans="2:59">
      <c r="B123" s="205"/>
      <c r="C123" s="170" t="str">
        <f>'【補助シート】契約設備内訳表（負荷）'!D127</f>
        <v/>
      </c>
      <c r="D123" s="157">
        <f>'【補助シート】契約設備内訳表（負荷）'!V127</f>
        <v>0</v>
      </c>
      <c r="E123" s="171">
        <f>'【補助シート】契約設備内訳表（負荷）'!X127</f>
        <v>0</v>
      </c>
      <c r="F123" s="172" t="str">
        <f>IF(C123="","",IF(ISERROR(VLOOKUP(C123,'機器ｺｰﾄﾞ（非表示）'!$A$2:$H$80,3,FALSE)),"",VLOOKUP(C123,'機器ｺｰﾄﾞ（非表示）'!$A$2:$H$80,3,FALSE)))</f>
        <v/>
      </c>
      <c r="G123" s="173" t="str">
        <f>IF(ISBLANK(D123),"",IF(C123=103,(VLOOKUP(D123,$BC$3:$BD$14,2,1))/1000,IF(C123=106,(VLOOKUP(D123,$BF$3:$BG$12,2,1))/1000,IF(C123=104,(VLOOKUP(D123,$AZ$3:$BA$8,2,1))/1000,IF(ISERROR(VLOOKUP(C123,'機器ｺｰﾄﾞ（非表示）'!$A$2:$H$80,5,FALSE)),"",ROUND(VLOOKUP(C123,'機器ｺｰﾄﾞ（非表示）'!$A$2:$H$80,5,FALSE)*D123*VLOOKUP(C123,'機器ｺｰﾄﾞ（非表示）'!$A$2:$H$80,6,FALSE),3))))))</f>
        <v/>
      </c>
      <c r="H123" s="157">
        <f t="shared" si="55"/>
        <v>0</v>
      </c>
      <c r="I123" s="158" t="str">
        <f t="shared" si="56"/>
        <v/>
      </c>
      <c r="L123" s="205"/>
      <c r="M123" s="170" t="str">
        <f>'【補助シート】契約設備内訳表（負荷）'!AG127</f>
        <v/>
      </c>
      <c r="N123" s="174">
        <f>'【補助シート】契約設備内訳表（負荷）'!AY127</f>
        <v>0</v>
      </c>
      <c r="O123" s="171">
        <f>'【補助シート】契約設備内訳表（負荷）'!BA127</f>
        <v>0</v>
      </c>
      <c r="P123" s="175" t="str">
        <f>IF(M123="","",IF(ISERROR(VLOOKUP(M123,'機器ｺｰﾄﾞ（非表示）'!$A$2:$H$80,3,FALSE)),"",VLOOKUP(M123,'機器ｺｰﾄﾞ（非表示）'!$A$2:$H$80,3,FALSE)))</f>
        <v/>
      </c>
      <c r="Q123" s="163" t="str">
        <f>IF(N123=0,"",ROUND(IF(ISERROR(VLOOKUP(M123,'機器ｺｰﾄﾞ（非表示）'!$A$2:$H$80,5,FALSE)),"",VLOOKUP(M123,'機器ｺｰﾄﾞ（非表示）'!$A$2:$H$80,5,FALSE))*N123*VLOOKUP(M123,'機器ｺｰﾄﾞ（非表示）'!$A$2:$H$80,6,FALSE),3))</f>
        <v/>
      </c>
      <c r="R123" s="164">
        <f t="shared" si="57"/>
        <v>0</v>
      </c>
      <c r="S123" s="165" t="str">
        <f t="shared" si="58"/>
        <v/>
      </c>
      <c r="U123" s="140">
        <f t="shared" si="59"/>
        <v>0</v>
      </c>
      <c r="V123" s="140">
        <f t="shared" si="60"/>
        <v>0</v>
      </c>
      <c r="W123" s="140">
        <f t="shared" si="61"/>
        <v>0</v>
      </c>
      <c r="X123" s="140" t="str">
        <f t="shared" si="62"/>
        <v/>
      </c>
      <c r="Y123" s="140">
        <f t="shared" si="63"/>
        <v>0</v>
      </c>
      <c r="Z123" s="140">
        <f t="shared" si="64"/>
        <v>0</v>
      </c>
      <c r="AA123" s="140">
        <f t="shared" si="65"/>
        <v>0</v>
      </c>
      <c r="AB123" s="140">
        <f t="shared" si="66"/>
        <v>0</v>
      </c>
      <c r="AC123" s="140">
        <f t="shared" si="67"/>
        <v>0</v>
      </c>
      <c r="AD123" s="140">
        <f t="shared" si="68"/>
        <v>0</v>
      </c>
      <c r="AE123" s="140">
        <f t="shared" si="69"/>
        <v>0</v>
      </c>
      <c r="AF123" s="140">
        <f t="shared" si="70"/>
        <v>0</v>
      </c>
      <c r="AG123" s="140">
        <f t="shared" si="71"/>
        <v>0</v>
      </c>
      <c r="AH123" s="140">
        <f t="shared" si="72"/>
        <v>0</v>
      </c>
      <c r="AI123" s="140">
        <f t="shared" si="73"/>
        <v>0</v>
      </c>
      <c r="AJ123" s="140">
        <f t="shared" si="74"/>
        <v>0</v>
      </c>
      <c r="AK123" s="140">
        <f t="shared" si="75"/>
        <v>0</v>
      </c>
      <c r="AL123" s="140">
        <f t="shared" si="76"/>
        <v>0</v>
      </c>
      <c r="AM123" s="140">
        <f t="shared" si="77"/>
        <v>0</v>
      </c>
      <c r="AN123" s="140">
        <f t="shared" si="78"/>
        <v>0</v>
      </c>
      <c r="AO123" s="140">
        <f t="shared" si="79"/>
        <v>0</v>
      </c>
      <c r="AP123" s="140">
        <f t="shared" si="80"/>
        <v>0</v>
      </c>
      <c r="AQ123" s="140">
        <f t="shared" si="81"/>
        <v>0</v>
      </c>
    </row>
    <row r="124" spans="2:59">
      <c r="B124" s="205"/>
      <c r="C124" s="170" t="str">
        <f>'【補助シート】契約設備内訳表（負荷）'!D128</f>
        <v/>
      </c>
      <c r="D124" s="157">
        <f>'【補助シート】契約設備内訳表（負荷）'!V128</f>
        <v>0</v>
      </c>
      <c r="E124" s="171">
        <f>'【補助シート】契約設備内訳表（負荷）'!X128</f>
        <v>0</v>
      </c>
      <c r="F124" s="172" t="str">
        <f>IF(C124="","",IF(ISERROR(VLOOKUP(C124,'機器ｺｰﾄﾞ（非表示）'!$A$2:$H$80,3,FALSE)),"",VLOOKUP(C124,'機器ｺｰﾄﾞ（非表示）'!$A$2:$H$80,3,FALSE)))</f>
        <v/>
      </c>
      <c r="G124" s="173" t="str">
        <f>IF(ISBLANK(D124),"",IF(C124=103,(VLOOKUP(D124,$BC$3:$BD$14,2,1))/1000,IF(C124=106,(VLOOKUP(D124,$BF$3:$BG$12,2,1))/1000,IF(C124=104,(VLOOKUP(D124,$AZ$3:$BA$8,2,1))/1000,IF(ISERROR(VLOOKUP(C124,'機器ｺｰﾄﾞ（非表示）'!$A$2:$H$80,5,FALSE)),"",ROUND(VLOOKUP(C124,'機器ｺｰﾄﾞ（非表示）'!$A$2:$H$80,5,FALSE)*D124*VLOOKUP(C124,'機器ｺｰﾄﾞ（非表示）'!$A$2:$H$80,6,FALSE),3))))))</f>
        <v/>
      </c>
      <c r="H124" s="157">
        <f t="shared" si="55"/>
        <v>0</v>
      </c>
      <c r="I124" s="158" t="str">
        <f t="shared" si="56"/>
        <v/>
      </c>
      <c r="L124" s="205"/>
      <c r="M124" s="170" t="str">
        <f>'【補助シート】契約設備内訳表（負荷）'!AG128</f>
        <v/>
      </c>
      <c r="N124" s="174">
        <f>'【補助シート】契約設備内訳表（負荷）'!AY128</f>
        <v>0</v>
      </c>
      <c r="O124" s="171">
        <f>'【補助シート】契約設備内訳表（負荷）'!BA128</f>
        <v>0</v>
      </c>
      <c r="P124" s="175" t="str">
        <f>IF(M124="","",IF(ISERROR(VLOOKUP(M124,'機器ｺｰﾄﾞ（非表示）'!$A$2:$H$80,3,FALSE)),"",VLOOKUP(M124,'機器ｺｰﾄﾞ（非表示）'!$A$2:$H$80,3,FALSE)))</f>
        <v/>
      </c>
      <c r="Q124" s="163" t="str">
        <f>IF(N124=0,"",ROUND(IF(ISERROR(VLOOKUP(M124,'機器ｺｰﾄﾞ（非表示）'!$A$2:$H$80,5,FALSE)),"",VLOOKUP(M124,'機器ｺｰﾄﾞ（非表示）'!$A$2:$H$80,5,FALSE))*N124*VLOOKUP(M124,'機器ｺｰﾄﾞ（非表示）'!$A$2:$H$80,6,FALSE),3))</f>
        <v/>
      </c>
      <c r="R124" s="164">
        <f t="shared" si="57"/>
        <v>0</v>
      </c>
      <c r="S124" s="165" t="str">
        <f t="shared" si="58"/>
        <v/>
      </c>
      <c r="U124" s="140">
        <f t="shared" si="59"/>
        <v>0</v>
      </c>
      <c r="V124" s="140">
        <f t="shared" si="60"/>
        <v>0</v>
      </c>
      <c r="W124" s="140">
        <f t="shared" si="61"/>
        <v>0</v>
      </c>
      <c r="X124" s="140" t="str">
        <f t="shared" si="62"/>
        <v/>
      </c>
      <c r="Y124" s="140">
        <f t="shared" si="63"/>
        <v>0</v>
      </c>
      <c r="Z124" s="140">
        <f t="shared" si="64"/>
        <v>0</v>
      </c>
      <c r="AA124" s="140">
        <f t="shared" si="65"/>
        <v>0</v>
      </c>
      <c r="AB124" s="140">
        <f t="shared" si="66"/>
        <v>0</v>
      </c>
      <c r="AC124" s="140">
        <f t="shared" si="67"/>
        <v>0</v>
      </c>
      <c r="AD124" s="140">
        <f t="shared" si="68"/>
        <v>0</v>
      </c>
      <c r="AE124" s="140">
        <f t="shared" si="69"/>
        <v>0</v>
      </c>
      <c r="AF124" s="140">
        <f t="shared" si="70"/>
        <v>0</v>
      </c>
      <c r="AG124" s="140">
        <f t="shared" si="71"/>
        <v>0</v>
      </c>
      <c r="AH124" s="140">
        <f t="shared" si="72"/>
        <v>0</v>
      </c>
      <c r="AI124" s="140">
        <f t="shared" si="73"/>
        <v>0</v>
      </c>
      <c r="AJ124" s="140">
        <f t="shared" si="74"/>
        <v>0</v>
      </c>
      <c r="AK124" s="140">
        <f t="shared" si="75"/>
        <v>0</v>
      </c>
      <c r="AL124" s="140">
        <f t="shared" si="76"/>
        <v>0</v>
      </c>
      <c r="AM124" s="140">
        <f t="shared" si="77"/>
        <v>0</v>
      </c>
      <c r="AN124" s="140">
        <f t="shared" si="78"/>
        <v>0</v>
      </c>
      <c r="AO124" s="140">
        <f t="shared" si="79"/>
        <v>0</v>
      </c>
      <c r="AP124" s="140">
        <f t="shared" si="80"/>
        <v>0</v>
      </c>
      <c r="AQ124" s="140">
        <f t="shared" si="81"/>
        <v>0</v>
      </c>
    </row>
    <row r="125" spans="2:59">
      <c r="B125" s="151"/>
      <c r="C125" s="170" t="str">
        <f>'【補助シート】契約設備内訳表（負荷）'!D129</f>
        <v/>
      </c>
      <c r="D125" s="157">
        <f>'【補助シート】契約設備内訳表（負荷）'!V129</f>
        <v>0</v>
      </c>
      <c r="E125" s="171">
        <f>'【補助シート】契約設備内訳表（負荷）'!X129</f>
        <v>0</v>
      </c>
      <c r="F125" s="172" t="str">
        <f>IF(C125="","",IF(ISERROR(VLOOKUP(C125,'機器ｺｰﾄﾞ（非表示）'!$A$2:$H$80,3,FALSE)),"",VLOOKUP(C125,'機器ｺｰﾄﾞ（非表示）'!$A$2:$H$80,3,FALSE)))</f>
        <v/>
      </c>
      <c r="G125" s="173" t="str">
        <f>IF(ISBLANK(D125),"",IF(C125=103,(VLOOKUP(D125,$BC$3:$BD$14,2,1))/1000,IF(C125=106,(VLOOKUP(D125,$BF$3:$BG$12,2,1))/1000,IF(C125=104,(VLOOKUP(D125,$AZ$3:$BA$8,2,1))/1000,IF(ISERROR(VLOOKUP(C125,'機器ｺｰﾄﾞ（非表示）'!$A$2:$H$80,5,FALSE)),"",ROUND(VLOOKUP(C125,'機器ｺｰﾄﾞ（非表示）'!$A$2:$H$80,5,FALSE)*D125*VLOOKUP(C125,'機器ｺｰﾄﾞ（非表示）'!$A$2:$H$80,6,FALSE),3))))))</f>
        <v/>
      </c>
      <c r="H125" s="157">
        <f t="shared" si="55"/>
        <v>0</v>
      </c>
      <c r="I125" s="158" t="str">
        <f t="shared" si="56"/>
        <v/>
      </c>
      <c r="L125" s="151"/>
      <c r="M125" s="170" t="str">
        <f>'【補助シート】契約設備内訳表（負荷）'!AG129</f>
        <v/>
      </c>
      <c r="N125" s="174">
        <f>'【補助シート】契約設備内訳表（負荷）'!AY129</f>
        <v>0</v>
      </c>
      <c r="O125" s="171">
        <f>'【補助シート】契約設備内訳表（負荷）'!BA129</f>
        <v>0</v>
      </c>
      <c r="P125" s="175" t="str">
        <f>IF(M125="","",IF(ISERROR(VLOOKUP(M125,'機器ｺｰﾄﾞ（非表示）'!$A$2:$H$80,3,FALSE)),"",VLOOKUP(M125,'機器ｺｰﾄﾞ（非表示）'!$A$2:$H$80,3,FALSE)))</f>
        <v/>
      </c>
      <c r="Q125" s="163" t="str">
        <f>IF(N125=0,"",ROUND(IF(ISERROR(VLOOKUP(M125,'機器ｺｰﾄﾞ（非表示）'!$A$2:$H$80,5,FALSE)),"",VLOOKUP(M125,'機器ｺｰﾄﾞ（非表示）'!$A$2:$H$80,5,FALSE))*N125*VLOOKUP(M125,'機器ｺｰﾄﾞ（非表示）'!$A$2:$H$80,6,FALSE),3))</f>
        <v/>
      </c>
      <c r="R125" s="164">
        <f t="shared" si="57"/>
        <v>0</v>
      </c>
      <c r="S125" s="165" t="str">
        <f t="shared" si="58"/>
        <v/>
      </c>
      <c r="U125" s="140">
        <f t="shared" si="59"/>
        <v>0</v>
      </c>
      <c r="V125" s="140">
        <f t="shared" si="60"/>
        <v>0</v>
      </c>
      <c r="W125" s="140">
        <f t="shared" si="61"/>
        <v>0</v>
      </c>
      <c r="X125" s="140" t="str">
        <f t="shared" si="62"/>
        <v/>
      </c>
      <c r="Y125" s="140">
        <f t="shared" si="63"/>
        <v>0</v>
      </c>
      <c r="Z125" s="140">
        <f t="shared" si="64"/>
        <v>0</v>
      </c>
      <c r="AA125" s="140">
        <f t="shared" si="65"/>
        <v>0</v>
      </c>
      <c r="AB125" s="140">
        <f t="shared" si="66"/>
        <v>0</v>
      </c>
      <c r="AC125" s="140">
        <f t="shared" si="67"/>
        <v>0</v>
      </c>
      <c r="AD125" s="140">
        <f t="shared" si="68"/>
        <v>0</v>
      </c>
      <c r="AE125" s="140">
        <f t="shared" si="69"/>
        <v>0</v>
      </c>
      <c r="AF125" s="140">
        <f t="shared" si="70"/>
        <v>0</v>
      </c>
      <c r="AG125" s="140">
        <f t="shared" si="71"/>
        <v>0</v>
      </c>
      <c r="AH125" s="140">
        <f t="shared" si="72"/>
        <v>0</v>
      </c>
      <c r="AI125" s="140">
        <f t="shared" si="73"/>
        <v>0</v>
      </c>
      <c r="AJ125" s="140">
        <f t="shared" si="74"/>
        <v>0</v>
      </c>
      <c r="AK125" s="140">
        <f t="shared" si="75"/>
        <v>0</v>
      </c>
      <c r="AL125" s="140">
        <f t="shared" si="76"/>
        <v>0</v>
      </c>
      <c r="AM125" s="140">
        <f t="shared" si="77"/>
        <v>0</v>
      </c>
      <c r="AN125" s="140">
        <f t="shared" si="78"/>
        <v>0</v>
      </c>
      <c r="AO125" s="140">
        <f t="shared" si="79"/>
        <v>0</v>
      </c>
      <c r="AP125" s="140">
        <f t="shared" si="80"/>
        <v>0</v>
      </c>
      <c r="AQ125" s="140">
        <f t="shared" si="81"/>
        <v>0</v>
      </c>
      <c r="AS125" s="146" t="s">
        <v>242</v>
      </c>
      <c r="AT125" s="176" t="s">
        <v>243</v>
      </c>
      <c r="AU125" s="177"/>
      <c r="AV125" s="168">
        <f>LARGE($X$5:$AQ$255,2)</f>
        <v>0</v>
      </c>
      <c r="AW125" s="168">
        <v>1</v>
      </c>
      <c r="AX125" s="169">
        <f>ROUND(AV125*AW125,3)</f>
        <v>0</v>
      </c>
      <c r="AZ125" s="140">
        <v>10</v>
      </c>
      <c r="BA125" s="140">
        <v>140</v>
      </c>
      <c r="BC125" s="140">
        <v>81</v>
      </c>
      <c r="BD125" s="140">
        <v>130</v>
      </c>
      <c r="BF125" s="140">
        <v>101</v>
      </c>
      <c r="BG125" s="140">
        <v>175</v>
      </c>
    </row>
    <row r="126" spans="2:59">
      <c r="B126" s="151" t="s">
        <v>244</v>
      </c>
      <c r="C126" s="170" t="str">
        <f>'【補助シート】契約設備内訳表（負荷）'!D130</f>
        <v/>
      </c>
      <c r="D126" s="157">
        <f>'【補助シート】契約設備内訳表（負荷）'!V130</f>
        <v>0</v>
      </c>
      <c r="E126" s="171">
        <f>'【補助シート】契約設備内訳表（負荷）'!X130</f>
        <v>0</v>
      </c>
      <c r="F126" s="172" t="str">
        <f>IF(C126="","",IF(ISERROR(VLOOKUP(C126,'機器ｺｰﾄﾞ（非表示）'!$A$2:$H$80,3,FALSE)),"",VLOOKUP(C126,'機器ｺｰﾄﾞ（非表示）'!$A$2:$H$80,3,FALSE)))</f>
        <v/>
      </c>
      <c r="G126" s="173" t="str">
        <f>IF(ISBLANK(D126),"",IF(C126=103,(VLOOKUP(D126,$BC$3:$BD$14,2,1))/1000,IF(C126=106,(VLOOKUP(D126,$BF$3:$BG$12,2,1))/1000,IF(C126=104,(VLOOKUP(D126,$AZ$3:$BA$8,2,1))/1000,IF(ISERROR(VLOOKUP(C126,'機器ｺｰﾄﾞ（非表示）'!$A$2:$H$80,5,FALSE)),"",ROUND(VLOOKUP(C126,'機器ｺｰﾄﾞ（非表示）'!$A$2:$H$80,5,FALSE)*D126*VLOOKUP(C126,'機器ｺｰﾄﾞ（非表示）'!$A$2:$H$80,6,FALSE),3))))))</f>
        <v/>
      </c>
      <c r="H126" s="157">
        <f t="shared" si="55"/>
        <v>0</v>
      </c>
      <c r="I126" s="158" t="str">
        <f t="shared" si="56"/>
        <v/>
      </c>
      <c r="L126" s="151" t="s">
        <v>245</v>
      </c>
      <c r="M126" s="170" t="str">
        <f>'【補助シート】契約設備内訳表（負荷）'!AG130</f>
        <v/>
      </c>
      <c r="N126" s="174">
        <f>'【補助シート】契約設備内訳表（負荷）'!AY130</f>
        <v>0</v>
      </c>
      <c r="O126" s="171">
        <f>'【補助シート】契約設備内訳表（負荷）'!BA130</f>
        <v>0</v>
      </c>
      <c r="P126" s="175" t="str">
        <f>IF(M126="","",IF(ISERROR(VLOOKUP(M126,'機器ｺｰﾄﾞ（非表示）'!$A$2:$H$80,3,FALSE)),"",VLOOKUP(M126,'機器ｺｰﾄﾞ（非表示）'!$A$2:$H$80,3,FALSE)))</f>
        <v/>
      </c>
      <c r="Q126" s="163" t="str">
        <f>IF(N126=0,"",ROUND(IF(ISERROR(VLOOKUP(M126,'機器ｺｰﾄﾞ（非表示）'!$A$2:$H$80,5,FALSE)),"",VLOOKUP(M126,'機器ｺｰﾄﾞ（非表示）'!$A$2:$H$80,5,FALSE))*N126*VLOOKUP(M126,'機器ｺｰﾄﾞ（非表示）'!$A$2:$H$80,6,FALSE),3))</f>
        <v/>
      </c>
      <c r="R126" s="164">
        <f t="shared" si="57"/>
        <v>0</v>
      </c>
      <c r="S126" s="165" t="str">
        <f t="shared" si="58"/>
        <v/>
      </c>
      <c r="U126" s="140">
        <f t="shared" si="59"/>
        <v>0</v>
      </c>
      <c r="V126" s="140">
        <f t="shared" si="60"/>
        <v>0</v>
      </c>
      <c r="W126" s="140">
        <f t="shared" si="61"/>
        <v>0</v>
      </c>
      <c r="X126" s="168" t="str">
        <f>Q126</f>
        <v/>
      </c>
      <c r="Y126" s="140">
        <f t="shared" si="63"/>
        <v>0</v>
      </c>
      <c r="Z126" s="140">
        <f t="shared" si="64"/>
        <v>0</v>
      </c>
      <c r="AA126" s="140">
        <f t="shared" si="65"/>
        <v>0</v>
      </c>
      <c r="AB126" s="140">
        <f t="shared" si="66"/>
        <v>0</v>
      </c>
      <c r="AC126" s="140">
        <f t="shared" si="67"/>
        <v>0</v>
      </c>
      <c r="AD126" s="140">
        <f t="shared" si="68"/>
        <v>0</v>
      </c>
      <c r="AE126" s="140">
        <f t="shared" si="69"/>
        <v>0</v>
      </c>
      <c r="AF126" s="140">
        <f t="shared" si="70"/>
        <v>0</v>
      </c>
      <c r="AG126" s="140">
        <f t="shared" si="71"/>
        <v>0</v>
      </c>
      <c r="AH126" s="140">
        <f t="shared" si="72"/>
        <v>0</v>
      </c>
      <c r="AI126" s="140">
        <f t="shared" si="73"/>
        <v>0</v>
      </c>
      <c r="AJ126" s="140">
        <f t="shared" si="74"/>
        <v>0</v>
      </c>
      <c r="AK126" s="140">
        <f t="shared" si="75"/>
        <v>0</v>
      </c>
      <c r="AL126" s="140">
        <f t="shared" si="76"/>
        <v>0</v>
      </c>
      <c r="AM126" s="140">
        <f t="shared" si="77"/>
        <v>0</v>
      </c>
      <c r="AN126" s="140">
        <f t="shared" si="78"/>
        <v>0</v>
      </c>
      <c r="AO126" s="140">
        <f t="shared" si="79"/>
        <v>0</v>
      </c>
      <c r="AP126" s="140">
        <f t="shared" si="80"/>
        <v>0</v>
      </c>
      <c r="AQ126" s="140">
        <f t="shared" si="81"/>
        <v>0</v>
      </c>
      <c r="AS126" s="146"/>
      <c r="AT126" s="166" t="s">
        <v>246</v>
      </c>
      <c r="AU126" s="167"/>
      <c r="AV126" s="168">
        <f>LARGE($X$5:$AQ$255,3)</f>
        <v>0</v>
      </c>
      <c r="AW126" s="168">
        <v>0.95</v>
      </c>
      <c r="AX126" s="169">
        <f>ROUND(AV126*AW126,3)</f>
        <v>0</v>
      </c>
      <c r="AZ126" s="140">
        <v>15</v>
      </c>
      <c r="BA126" s="140">
        <v>180</v>
      </c>
      <c r="BC126" s="140">
        <v>101</v>
      </c>
      <c r="BD126" s="140">
        <v>145</v>
      </c>
      <c r="BF126" s="140">
        <v>151</v>
      </c>
      <c r="BG126" s="140">
        <v>230</v>
      </c>
    </row>
    <row r="127" spans="2:59">
      <c r="B127" s="151"/>
      <c r="C127" s="170" t="str">
        <f>'【補助シート】契約設備内訳表（負荷）'!D131</f>
        <v/>
      </c>
      <c r="D127" s="157">
        <f>'【補助シート】契約設備内訳表（負荷）'!V131</f>
        <v>0</v>
      </c>
      <c r="E127" s="171">
        <f>'【補助シート】契約設備内訳表（負荷）'!X131</f>
        <v>0</v>
      </c>
      <c r="F127" s="172" t="str">
        <f>IF(C127="","",IF(ISERROR(VLOOKUP(C127,'機器ｺｰﾄﾞ（非表示）'!$A$2:$H$80,3,FALSE)),"",VLOOKUP(C127,'機器ｺｰﾄﾞ（非表示）'!$A$2:$H$80,3,FALSE)))</f>
        <v/>
      </c>
      <c r="G127" s="173" t="str">
        <f>IF(ISBLANK(D127),"",IF(C127=103,(VLOOKUP(D127,$BC$3:$BD$14,2,1))/1000,IF(C127=106,(VLOOKUP(D127,$BF$3:$BG$12,2,1))/1000,IF(C127=104,(VLOOKUP(D127,$AZ$3:$BA$8,2,1))/1000,IF(ISERROR(VLOOKUP(C127,'機器ｺｰﾄﾞ（非表示）'!$A$2:$H$80,5,FALSE)),"",ROUND(VLOOKUP(C127,'機器ｺｰﾄﾞ（非表示）'!$A$2:$H$80,5,FALSE)*D127*VLOOKUP(C127,'機器ｺｰﾄﾞ（非表示）'!$A$2:$H$80,6,FALSE),3))))))</f>
        <v/>
      </c>
      <c r="H127" s="157">
        <f t="shared" si="55"/>
        <v>0</v>
      </c>
      <c r="I127" s="158" t="str">
        <f t="shared" si="56"/>
        <v/>
      </c>
      <c r="L127" s="151"/>
      <c r="M127" s="170" t="str">
        <f>'【補助シート】契約設備内訳表（負荷）'!AG131</f>
        <v/>
      </c>
      <c r="N127" s="174">
        <f>'【補助シート】契約設備内訳表（負荷）'!AY131</f>
        <v>0</v>
      </c>
      <c r="O127" s="171">
        <f>'【補助シート】契約設備内訳表（負荷）'!BA131</f>
        <v>0</v>
      </c>
      <c r="P127" s="175" t="str">
        <f>IF(M127="","",IF(ISERROR(VLOOKUP(M127,'機器ｺｰﾄﾞ（非表示）'!$A$2:$H$80,3,FALSE)),"",VLOOKUP(M127,'機器ｺｰﾄﾞ（非表示）'!$A$2:$H$80,3,FALSE)))</f>
        <v/>
      </c>
      <c r="Q127" s="163" t="str">
        <f>IF(N127=0,"",ROUND(IF(ISERROR(VLOOKUP(M127,'機器ｺｰﾄﾞ（非表示）'!$A$2:$H$80,5,FALSE)),"",VLOOKUP(M127,'機器ｺｰﾄﾞ（非表示）'!$A$2:$H$80,5,FALSE))*N127*VLOOKUP(M127,'機器ｺｰﾄﾞ（非表示）'!$A$2:$H$80,6,FALSE),3))</f>
        <v/>
      </c>
      <c r="R127" s="164">
        <f t="shared" si="57"/>
        <v>0</v>
      </c>
      <c r="S127" s="165" t="str">
        <f t="shared" si="58"/>
        <v/>
      </c>
      <c r="U127" s="140">
        <f t="shared" si="59"/>
        <v>0</v>
      </c>
      <c r="V127" s="140">
        <f t="shared" si="60"/>
        <v>0</v>
      </c>
      <c r="W127" s="140">
        <f t="shared" si="61"/>
        <v>0</v>
      </c>
      <c r="X127" s="168" t="str">
        <f>Q127</f>
        <v/>
      </c>
      <c r="Y127" s="140">
        <f t="shared" si="63"/>
        <v>0</v>
      </c>
      <c r="Z127" s="140">
        <f t="shared" si="64"/>
        <v>0</v>
      </c>
      <c r="AA127" s="140">
        <f t="shared" si="65"/>
        <v>0</v>
      </c>
      <c r="AB127" s="140">
        <f t="shared" si="66"/>
        <v>0</v>
      </c>
      <c r="AC127" s="140">
        <f t="shared" si="67"/>
        <v>0</v>
      </c>
      <c r="AD127" s="140">
        <f t="shared" si="68"/>
        <v>0</v>
      </c>
      <c r="AE127" s="140">
        <f t="shared" si="69"/>
        <v>0</v>
      </c>
      <c r="AF127" s="140">
        <f t="shared" si="70"/>
        <v>0</v>
      </c>
      <c r="AG127" s="140">
        <f t="shared" si="71"/>
        <v>0</v>
      </c>
      <c r="AH127" s="140">
        <f t="shared" si="72"/>
        <v>0</v>
      </c>
      <c r="AI127" s="140">
        <f t="shared" si="73"/>
        <v>0</v>
      </c>
      <c r="AJ127" s="140">
        <f t="shared" si="74"/>
        <v>0</v>
      </c>
      <c r="AK127" s="140">
        <f t="shared" si="75"/>
        <v>0</v>
      </c>
      <c r="AL127" s="140">
        <f t="shared" si="76"/>
        <v>0</v>
      </c>
      <c r="AM127" s="140">
        <f t="shared" si="77"/>
        <v>0</v>
      </c>
      <c r="AN127" s="140">
        <f t="shared" si="78"/>
        <v>0</v>
      </c>
      <c r="AO127" s="140">
        <f t="shared" si="79"/>
        <v>0</v>
      </c>
      <c r="AP127" s="140">
        <f t="shared" si="80"/>
        <v>0</v>
      </c>
      <c r="AQ127" s="140">
        <f t="shared" si="81"/>
        <v>0</v>
      </c>
      <c r="AS127" s="146" t="s">
        <v>247</v>
      </c>
      <c r="AT127" s="176" t="s">
        <v>243</v>
      </c>
      <c r="AU127" s="177"/>
      <c r="AV127" s="168">
        <f>LARGE($X$5:$AQ$255,4)</f>
        <v>0</v>
      </c>
      <c r="AW127" s="168">
        <v>0.95</v>
      </c>
      <c r="AX127" s="169">
        <f>ROUND(AV127*AW127,3)</f>
        <v>0</v>
      </c>
      <c r="BC127" s="140">
        <v>126</v>
      </c>
      <c r="BD127" s="140">
        <v>230</v>
      </c>
      <c r="BF127" s="140">
        <v>201</v>
      </c>
      <c r="BG127" s="140">
        <v>280</v>
      </c>
    </row>
    <row r="128" spans="2:59">
      <c r="B128" s="151" t="s">
        <v>248</v>
      </c>
      <c r="C128" s="170" t="str">
        <f>'【補助シート】契約設備内訳表（負荷）'!D132</f>
        <v/>
      </c>
      <c r="D128" s="157">
        <f>'【補助シート】契約設備内訳表（負荷）'!V132</f>
        <v>0</v>
      </c>
      <c r="E128" s="171">
        <f>'【補助シート】契約設備内訳表（負荷）'!X132</f>
        <v>0</v>
      </c>
      <c r="F128" s="172" t="str">
        <f>IF(C128="","",IF(ISERROR(VLOOKUP(C128,'機器ｺｰﾄﾞ（非表示）'!$A$2:$H$80,3,FALSE)),"",VLOOKUP(C128,'機器ｺｰﾄﾞ（非表示）'!$A$2:$H$80,3,FALSE)))</f>
        <v/>
      </c>
      <c r="G128" s="173" t="str">
        <f>IF(ISBLANK(D128),"",IF(C128=103,(VLOOKUP(D128,$BC$3:$BD$14,2,1))/1000,IF(C128=106,(VLOOKUP(D128,$BF$3:$BG$12,2,1))/1000,IF(C128=104,(VLOOKUP(D128,$AZ$3:$BA$8,2,1))/1000,IF(ISERROR(VLOOKUP(C128,'機器ｺｰﾄﾞ（非表示）'!$A$2:$H$80,5,FALSE)),"",ROUND(VLOOKUP(C128,'機器ｺｰﾄﾞ（非表示）'!$A$2:$H$80,5,FALSE)*D128*VLOOKUP(C128,'機器ｺｰﾄﾞ（非表示）'!$A$2:$H$80,6,FALSE),3))))))</f>
        <v/>
      </c>
      <c r="H128" s="157">
        <f t="shared" si="55"/>
        <v>0</v>
      </c>
      <c r="I128" s="158" t="str">
        <f t="shared" si="56"/>
        <v/>
      </c>
      <c r="L128" s="151" t="s">
        <v>248</v>
      </c>
      <c r="M128" s="170" t="str">
        <f>'【補助シート】契約設備内訳表（負荷）'!AG132</f>
        <v/>
      </c>
      <c r="N128" s="174">
        <f>'【補助シート】契約設備内訳表（負荷）'!AY132</f>
        <v>0</v>
      </c>
      <c r="O128" s="171">
        <f>'【補助シート】契約設備内訳表（負荷）'!BA132</f>
        <v>0</v>
      </c>
      <c r="P128" s="175" t="str">
        <f>IF(M128="","",IF(ISERROR(VLOOKUP(M128,'機器ｺｰﾄﾞ（非表示）'!$A$2:$H$80,3,FALSE)),"",VLOOKUP(M128,'機器ｺｰﾄﾞ（非表示）'!$A$2:$H$80,3,FALSE)))</f>
        <v/>
      </c>
      <c r="Q128" s="163" t="str">
        <f>IF(N128=0,"",ROUND(IF(ISERROR(VLOOKUP(M128,'機器ｺｰﾄﾞ（非表示）'!$A$2:$H$80,5,FALSE)),"",VLOOKUP(M128,'機器ｺｰﾄﾞ（非表示）'!$A$2:$H$80,5,FALSE))*N128*VLOOKUP(M128,'機器ｺｰﾄﾞ（非表示）'!$A$2:$H$80,6,FALSE),3))</f>
        <v/>
      </c>
      <c r="R128" s="164">
        <f t="shared" si="57"/>
        <v>0</v>
      </c>
      <c r="S128" s="165" t="str">
        <f t="shared" si="58"/>
        <v/>
      </c>
      <c r="U128" s="140">
        <f t="shared" si="59"/>
        <v>0</v>
      </c>
      <c r="V128" s="140">
        <f t="shared" si="60"/>
        <v>0</v>
      </c>
      <c r="W128" s="140">
        <f t="shared" si="61"/>
        <v>0</v>
      </c>
      <c r="X128" s="140" t="str">
        <f t="shared" ref="X128:X191" si="82">Q128</f>
        <v/>
      </c>
      <c r="Y128" s="140">
        <f t="shared" si="63"/>
        <v>0</v>
      </c>
      <c r="Z128" s="140">
        <f t="shared" si="64"/>
        <v>0</v>
      </c>
      <c r="AA128" s="140">
        <f t="shared" si="65"/>
        <v>0</v>
      </c>
      <c r="AB128" s="140">
        <f t="shared" si="66"/>
        <v>0</v>
      </c>
      <c r="AC128" s="140">
        <f t="shared" si="67"/>
        <v>0</v>
      </c>
      <c r="AD128" s="140">
        <f t="shared" si="68"/>
        <v>0</v>
      </c>
      <c r="AE128" s="140">
        <f t="shared" si="69"/>
        <v>0</v>
      </c>
      <c r="AF128" s="140">
        <f t="shared" si="70"/>
        <v>0</v>
      </c>
      <c r="AG128" s="140">
        <f t="shared" si="71"/>
        <v>0</v>
      </c>
      <c r="AH128" s="140">
        <f t="shared" si="72"/>
        <v>0</v>
      </c>
      <c r="AI128" s="140">
        <f t="shared" si="73"/>
        <v>0</v>
      </c>
      <c r="AJ128" s="140">
        <f t="shared" si="74"/>
        <v>0</v>
      </c>
      <c r="AK128" s="140">
        <f t="shared" si="75"/>
        <v>0</v>
      </c>
      <c r="AL128" s="140">
        <f t="shared" si="76"/>
        <v>0</v>
      </c>
      <c r="AM128" s="140">
        <f t="shared" si="77"/>
        <v>0</v>
      </c>
      <c r="AN128" s="140">
        <f t="shared" si="78"/>
        <v>0</v>
      </c>
      <c r="AO128" s="140">
        <f t="shared" si="79"/>
        <v>0</v>
      </c>
      <c r="AP128" s="140">
        <f t="shared" si="80"/>
        <v>0</v>
      </c>
      <c r="AQ128" s="140">
        <f t="shared" si="81"/>
        <v>0</v>
      </c>
      <c r="AS128" s="146"/>
      <c r="AT128" s="178" t="s">
        <v>249</v>
      </c>
      <c r="AU128" s="179"/>
      <c r="AV128" s="180"/>
      <c r="AW128" s="180"/>
      <c r="AX128" s="181"/>
      <c r="BC128" s="140">
        <v>201</v>
      </c>
      <c r="BD128" s="140">
        <v>270</v>
      </c>
      <c r="BF128" s="140">
        <v>251</v>
      </c>
      <c r="BG128" s="140">
        <v>445</v>
      </c>
    </row>
    <row r="129" spans="2:59">
      <c r="B129" s="151"/>
      <c r="C129" s="170" t="str">
        <f>'【補助シート】契約設備内訳表（負荷）'!D133</f>
        <v/>
      </c>
      <c r="D129" s="157">
        <f>'【補助シート】契約設備内訳表（負荷）'!V133</f>
        <v>0</v>
      </c>
      <c r="E129" s="171">
        <f>'【補助シート】契約設備内訳表（負荷）'!X133</f>
        <v>0</v>
      </c>
      <c r="F129" s="172" t="str">
        <f>IF(C129="","",IF(ISERROR(VLOOKUP(C129,'機器ｺｰﾄﾞ（非表示）'!$A$2:$H$80,3,FALSE)),"",VLOOKUP(C129,'機器ｺｰﾄﾞ（非表示）'!$A$2:$H$80,3,FALSE)))</f>
        <v/>
      </c>
      <c r="G129" s="173" t="str">
        <f>IF(ISBLANK(D129),"",IF(C129=103,(VLOOKUP(D129,$BC$3:$BD$14,2,1))/1000,IF(C129=106,(VLOOKUP(D129,$BF$3:$BG$12,2,1))/1000,IF(C129=104,(VLOOKUP(D129,$AZ$3:$BA$8,2,1))/1000,IF(ISERROR(VLOOKUP(C129,'機器ｺｰﾄﾞ（非表示）'!$A$2:$H$80,5,FALSE)),"",ROUND(VLOOKUP(C129,'機器ｺｰﾄﾞ（非表示）'!$A$2:$H$80,5,FALSE)*D129*VLOOKUP(C129,'機器ｺｰﾄﾞ（非表示）'!$A$2:$H$80,6,FALSE),3))))))</f>
        <v/>
      </c>
      <c r="H129" s="157">
        <f t="shared" si="55"/>
        <v>0</v>
      </c>
      <c r="I129" s="158" t="str">
        <f t="shared" si="56"/>
        <v/>
      </c>
      <c r="J129" s="182"/>
      <c r="L129" s="151"/>
      <c r="M129" s="170" t="str">
        <f>'【補助シート】契約設備内訳表（負荷）'!AG133</f>
        <v/>
      </c>
      <c r="N129" s="174">
        <f>'【補助シート】契約設備内訳表（負荷）'!AY133</f>
        <v>0</v>
      </c>
      <c r="O129" s="171">
        <f>'【補助シート】契約設備内訳表（負荷）'!BA133</f>
        <v>0</v>
      </c>
      <c r="P129" s="175" t="str">
        <f>IF(M129="","",IF(ISERROR(VLOOKUP(M129,'機器ｺｰﾄﾞ（非表示）'!$A$2:$H$80,3,FALSE)),"",VLOOKUP(M129,'機器ｺｰﾄﾞ（非表示）'!$A$2:$H$80,3,FALSE)))</f>
        <v/>
      </c>
      <c r="Q129" s="163" t="str">
        <f>IF(N129=0,"",ROUND(IF(ISERROR(VLOOKUP(M129,'機器ｺｰﾄﾞ（非表示）'!$A$2:$H$80,5,FALSE)),"",VLOOKUP(M129,'機器ｺｰﾄﾞ（非表示）'!$A$2:$H$80,5,FALSE))*N129*VLOOKUP(M129,'機器ｺｰﾄﾞ（非表示）'!$A$2:$H$80,6,FALSE),3))</f>
        <v/>
      </c>
      <c r="R129" s="164">
        <f t="shared" si="57"/>
        <v>0</v>
      </c>
      <c r="S129" s="165" t="str">
        <f t="shared" si="58"/>
        <v/>
      </c>
      <c r="U129" s="140">
        <f t="shared" si="59"/>
        <v>0</v>
      </c>
      <c r="V129" s="140">
        <f t="shared" si="60"/>
        <v>0</v>
      </c>
      <c r="W129" s="140">
        <f t="shared" si="61"/>
        <v>0</v>
      </c>
      <c r="X129" s="140" t="str">
        <f t="shared" si="82"/>
        <v/>
      </c>
      <c r="Y129" s="140">
        <f t="shared" si="63"/>
        <v>0</v>
      </c>
      <c r="Z129" s="140">
        <f t="shared" si="64"/>
        <v>0</v>
      </c>
      <c r="AA129" s="140">
        <f t="shared" si="65"/>
        <v>0</v>
      </c>
      <c r="AB129" s="140">
        <f t="shared" si="66"/>
        <v>0</v>
      </c>
      <c r="AC129" s="140">
        <f t="shared" si="67"/>
        <v>0</v>
      </c>
      <c r="AD129" s="140">
        <f t="shared" si="68"/>
        <v>0</v>
      </c>
      <c r="AE129" s="140">
        <f t="shared" si="69"/>
        <v>0</v>
      </c>
      <c r="AF129" s="140">
        <f t="shared" si="70"/>
        <v>0</v>
      </c>
      <c r="AG129" s="140">
        <f t="shared" si="71"/>
        <v>0</v>
      </c>
      <c r="AH129" s="140">
        <f t="shared" si="72"/>
        <v>0</v>
      </c>
      <c r="AI129" s="140">
        <f t="shared" si="73"/>
        <v>0</v>
      </c>
      <c r="AJ129" s="140">
        <f t="shared" si="74"/>
        <v>0</v>
      </c>
      <c r="AK129" s="140">
        <f t="shared" si="75"/>
        <v>0</v>
      </c>
      <c r="AL129" s="140">
        <f t="shared" si="76"/>
        <v>0</v>
      </c>
      <c r="AM129" s="140">
        <f t="shared" si="77"/>
        <v>0</v>
      </c>
      <c r="AN129" s="140">
        <f t="shared" si="78"/>
        <v>0</v>
      </c>
      <c r="AO129" s="140">
        <f t="shared" si="79"/>
        <v>0</v>
      </c>
      <c r="AP129" s="140">
        <f t="shared" si="80"/>
        <v>0</v>
      </c>
      <c r="AQ129" s="140">
        <f t="shared" si="81"/>
        <v>0</v>
      </c>
      <c r="AS129" s="146" t="s">
        <v>250</v>
      </c>
      <c r="AT129" s="183" t="s">
        <v>251</v>
      </c>
      <c r="AU129" s="184"/>
      <c r="AV129" s="185">
        <f>IF(AV130=AV124+AV125+AV126+AV127,0,AV130-AV124-AV125-AV126-AV127)</f>
        <v>0</v>
      </c>
      <c r="AW129" s="185">
        <v>0.9</v>
      </c>
      <c r="AX129" s="186">
        <f>ROUND(AV129*AW129,3)</f>
        <v>0</v>
      </c>
      <c r="BC129" s="140">
        <v>251</v>
      </c>
      <c r="BD129" s="140">
        <v>325</v>
      </c>
      <c r="BF129" s="140">
        <v>401</v>
      </c>
      <c r="BG129" s="140">
        <v>760</v>
      </c>
    </row>
    <row r="130" spans="2:59">
      <c r="B130" s="151" t="s">
        <v>252</v>
      </c>
      <c r="C130" s="170" t="str">
        <f>'【補助シート】契約設備内訳表（負荷）'!D134</f>
        <v/>
      </c>
      <c r="D130" s="157">
        <f>'【補助シート】契約設備内訳表（負荷）'!V134</f>
        <v>0</v>
      </c>
      <c r="E130" s="171">
        <f>'【補助シート】契約設備内訳表（負荷）'!X134</f>
        <v>0</v>
      </c>
      <c r="F130" s="172" t="str">
        <f>IF(C130="","",IF(ISERROR(VLOOKUP(C130,'機器ｺｰﾄﾞ（非表示）'!$A$2:$H$80,3,FALSE)),"",VLOOKUP(C130,'機器ｺｰﾄﾞ（非表示）'!$A$2:$H$80,3,FALSE)))</f>
        <v/>
      </c>
      <c r="G130" s="173" t="str">
        <f>IF(ISBLANK(D130),"",IF(C130=103,(VLOOKUP(D130,$BC$3:$BD$14,2,1))/1000,IF(C130=106,(VLOOKUP(D130,$BF$3:$BG$12,2,1))/1000,IF(C130=104,(VLOOKUP(D130,$AZ$3:$BA$8,2,1))/1000,IF(ISERROR(VLOOKUP(C130,'機器ｺｰﾄﾞ（非表示）'!$A$2:$H$80,5,FALSE)),"",ROUND(VLOOKUP(C130,'機器ｺｰﾄﾞ（非表示）'!$A$2:$H$80,5,FALSE)*D130*VLOOKUP(C130,'機器ｺｰﾄﾞ（非表示）'!$A$2:$H$80,6,FALSE),3))))))</f>
        <v/>
      </c>
      <c r="H130" s="157">
        <f t="shared" si="55"/>
        <v>0</v>
      </c>
      <c r="I130" s="158" t="str">
        <f t="shared" si="56"/>
        <v/>
      </c>
      <c r="J130" s="182"/>
      <c r="L130" s="151" t="s">
        <v>252</v>
      </c>
      <c r="M130" s="170" t="str">
        <f>'【補助シート】契約設備内訳表（負荷）'!AG134</f>
        <v/>
      </c>
      <c r="N130" s="174">
        <f>'【補助シート】契約設備内訳表（負荷）'!AY134</f>
        <v>0</v>
      </c>
      <c r="O130" s="171">
        <f>'【補助シート】契約設備内訳表（負荷）'!BA134</f>
        <v>0</v>
      </c>
      <c r="P130" s="175" t="str">
        <f>IF(M130="","",IF(ISERROR(VLOOKUP(M130,'機器ｺｰﾄﾞ（非表示）'!$A$2:$H$80,3,FALSE)),"",VLOOKUP(M130,'機器ｺｰﾄﾞ（非表示）'!$A$2:$H$80,3,FALSE)))</f>
        <v/>
      </c>
      <c r="Q130" s="163" t="str">
        <f>IF(N130=0,"",ROUND(IF(ISERROR(VLOOKUP(M130,'機器ｺｰﾄﾞ（非表示）'!$A$2:$H$80,5,FALSE)),"",VLOOKUP(M130,'機器ｺｰﾄﾞ（非表示）'!$A$2:$H$80,5,FALSE))*N130*VLOOKUP(M130,'機器ｺｰﾄﾞ（非表示）'!$A$2:$H$80,6,FALSE),3))</f>
        <v/>
      </c>
      <c r="R130" s="164">
        <f t="shared" si="57"/>
        <v>0</v>
      </c>
      <c r="S130" s="165" t="str">
        <f t="shared" si="58"/>
        <v/>
      </c>
      <c r="U130" s="140">
        <f t="shared" si="59"/>
        <v>0</v>
      </c>
      <c r="V130" s="140">
        <f t="shared" si="60"/>
        <v>0</v>
      </c>
      <c r="W130" s="140">
        <f t="shared" si="61"/>
        <v>0</v>
      </c>
      <c r="X130" s="140" t="str">
        <f t="shared" si="82"/>
        <v/>
      </c>
      <c r="Y130" s="140">
        <f t="shared" si="63"/>
        <v>0</v>
      </c>
      <c r="Z130" s="140">
        <f t="shared" si="64"/>
        <v>0</v>
      </c>
      <c r="AA130" s="140">
        <f t="shared" si="65"/>
        <v>0</v>
      </c>
      <c r="AB130" s="140">
        <f t="shared" si="66"/>
        <v>0</v>
      </c>
      <c r="AC130" s="140">
        <f t="shared" si="67"/>
        <v>0</v>
      </c>
      <c r="AD130" s="140">
        <f t="shared" si="68"/>
        <v>0</v>
      </c>
      <c r="AE130" s="140">
        <f t="shared" si="69"/>
        <v>0</v>
      </c>
      <c r="AF130" s="140">
        <f t="shared" si="70"/>
        <v>0</v>
      </c>
      <c r="AG130" s="140">
        <f t="shared" si="71"/>
        <v>0</v>
      </c>
      <c r="AH130" s="140">
        <f t="shared" si="72"/>
        <v>0</v>
      </c>
      <c r="AI130" s="140">
        <f t="shared" si="73"/>
        <v>0</v>
      </c>
      <c r="AJ130" s="140">
        <f t="shared" si="74"/>
        <v>0</v>
      </c>
      <c r="AK130" s="140">
        <f t="shared" si="75"/>
        <v>0</v>
      </c>
      <c r="AL130" s="140">
        <f t="shared" si="76"/>
        <v>0</v>
      </c>
      <c r="AM130" s="140">
        <f t="shared" si="77"/>
        <v>0</v>
      </c>
      <c r="AN130" s="140">
        <f t="shared" si="78"/>
        <v>0</v>
      </c>
      <c r="AO130" s="140">
        <f t="shared" si="79"/>
        <v>0</v>
      </c>
      <c r="AP130" s="140">
        <f t="shared" si="80"/>
        <v>0</v>
      </c>
      <c r="AQ130" s="140">
        <f t="shared" si="81"/>
        <v>0</v>
      </c>
      <c r="AS130" s="187"/>
      <c r="AT130" s="188" t="s">
        <v>253</v>
      </c>
      <c r="AU130" s="189"/>
      <c r="AV130" s="190">
        <f>I374+S374</f>
        <v>0</v>
      </c>
      <c r="AW130" s="173"/>
      <c r="AX130" s="191">
        <f>SUM(AX124:AX129)</f>
        <v>0</v>
      </c>
      <c r="BC130" s="140">
        <v>301</v>
      </c>
      <c r="BD130" s="140">
        <v>435</v>
      </c>
      <c r="BF130" s="140">
        <v>700</v>
      </c>
      <c r="BG130" s="140">
        <v>760</v>
      </c>
    </row>
    <row r="131" spans="2:59">
      <c r="B131" s="151"/>
      <c r="C131" s="170" t="str">
        <f>'【補助シート】契約設備内訳表（負荷）'!D135</f>
        <v/>
      </c>
      <c r="D131" s="157">
        <f>'【補助シート】契約設備内訳表（負荷）'!V135</f>
        <v>0</v>
      </c>
      <c r="E131" s="171">
        <f>'【補助シート】契約設備内訳表（負荷）'!X135</f>
        <v>0</v>
      </c>
      <c r="F131" s="172" t="str">
        <f>IF(C131="","",IF(ISERROR(VLOOKUP(C131,'機器ｺｰﾄﾞ（非表示）'!$A$2:$H$80,3,FALSE)),"",VLOOKUP(C131,'機器ｺｰﾄﾞ（非表示）'!$A$2:$H$80,3,FALSE)))</f>
        <v/>
      </c>
      <c r="G131" s="173" t="str">
        <f>IF(ISBLANK(D131),"",IF(C131=103,(VLOOKUP(D131,$BC$3:$BD$14,2,1))/1000,IF(C131=106,(VLOOKUP(D131,$BF$3:$BG$12,2,1))/1000,IF(C131=104,(VLOOKUP(D131,$AZ$3:$BA$8,2,1))/1000,IF(ISERROR(VLOOKUP(C131,'機器ｺｰﾄﾞ（非表示）'!$A$2:$H$80,5,FALSE)),"",ROUND(VLOOKUP(C131,'機器ｺｰﾄﾞ（非表示）'!$A$2:$H$80,5,FALSE)*D131*VLOOKUP(C131,'機器ｺｰﾄﾞ（非表示）'!$A$2:$H$80,6,FALSE),3))))))</f>
        <v/>
      </c>
      <c r="H131" s="157">
        <f t="shared" si="55"/>
        <v>0</v>
      </c>
      <c r="I131" s="158" t="str">
        <f t="shared" si="56"/>
        <v/>
      </c>
      <c r="J131" s="182"/>
      <c r="L131" s="151"/>
      <c r="M131" s="170" t="str">
        <f>'【補助シート】契約設備内訳表（負荷）'!AG135</f>
        <v/>
      </c>
      <c r="N131" s="174">
        <f>'【補助シート】契約設備内訳表（負荷）'!AY135</f>
        <v>0</v>
      </c>
      <c r="O131" s="171">
        <f>'【補助シート】契約設備内訳表（負荷）'!BA135</f>
        <v>0</v>
      </c>
      <c r="P131" s="175" t="str">
        <f>IF(M131="","",IF(ISERROR(VLOOKUP(M131,'機器ｺｰﾄﾞ（非表示）'!$A$2:$H$80,3,FALSE)),"",VLOOKUP(M131,'機器ｺｰﾄﾞ（非表示）'!$A$2:$H$80,3,FALSE)))</f>
        <v/>
      </c>
      <c r="Q131" s="163" t="str">
        <f>IF(N131=0,"",ROUND(IF(ISERROR(VLOOKUP(M131,'機器ｺｰﾄﾞ（非表示）'!$A$2:$H$80,5,FALSE)),"",VLOOKUP(M131,'機器ｺｰﾄﾞ（非表示）'!$A$2:$H$80,5,FALSE))*N131*VLOOKUP(M131,'機器ｺｰﾄﾞ（非表示）'!$A$2:$H$80,6,FALSE),3))</f>
        <v/>
      </c>
      <c r="R131" s="164">
        <f t="shared" si="57"/>
        <v>0</v>
      </c>
      <c r="S131" s="165" t="str">
        <f t="shared" si="58"/>
        <v/>
      </c>
      <c r="U131" s="140">
        <f t="shared" si="59"/>
        <v>0</v>
      </c>
      <c r="V131" s="140">
        <f t="shared" si="60"/>
        <v>0</v>
      </c>
      <c r="W131" s="140">
        <f t="shared" si="61"/>
        <v>0</v>
      </c>
      <c r="X131" s="140" t="str">
        <f t="shared" si="82"/>
        <v/>
      </c>
      <c r="Y131" s="140">
        <f t="shared" si="63"/>
        <v>0</v>
      </c>
      <c r="Z131" s="140">
        <f t="shared" si="64"/>
        <v>0</v>
      </c>
      <c r="AA131" s="140">
        <f t="shared" si="65"/>
        <v>0</v>
      </c>
      <c r="AB131" s="140">
        <f t="shared" si="66"/>
        <v>0</v>
      </c>
      <c r="AC131" s="140">
        <f t="shared" si="67"/>
        <v>0</v>
      </c>
      <c r="AD131" s="140">
        <f t="shared" si="68"/>
        <v>0</v>
      </c>
      <c r="AE131" s="140">
        <f t="shared" si="69"/>
        <v>0</v>
      </c>
      <c r="AF131" s="140">
        <f t="shared" si="70"/>
        <v>0</v>
      </c>
      <c r="AG131" s="140">
        <f t="shared" si="71"/>
        <v>0</v>
      </c>
      <c r="AH131" s="140">
        <f t="shared" si="72"/>
        <v>0</v>
      </c>
      <c r="AI131" s="140">
        <f t="shared" si="73"/>
        <v>0</v>
      </c>
      <c r="AJ131" s="140">
        <f t="shared" si="74"/>
        <v>0</v>
      </c>
      <c r="AK131" s="140">
        <f t="shared" si="75"/>
        <v>0</v>
      </c>
      <c r="AL131" s="140">
        <f t="shared" si="76"/>
        <v>0</v>
      </c>
      <c r="AM131" s="140">
        <f t="shared" si="77"/>
        <v>0</v>
      </c>
      <c r="AN131" s="140">
        <f t="shared" si="78"/>
        <v>0</v>
      </c>
      <c r="AO131" s="140">
        <f t="shared" si="79"/>
        <v>0</v>
      </c>
      <c r="AP131" s="140">
        <f t="shared" si="80"/>
        <v>0</v>
      </c>
      <c r="AQ131" s="140">
        <f t="shared" si="81"/>
        <v>0</v>
      </c>
      <c r="AS131" s="192"/>
      <c r="AT131" s="193"/>
      <c r="AU131" s="193"/>
      <c r="AV131" s="193"/>
      <c r="AW131" s="193"/>
      <c r="AX131" s="194"/>
      <c r="BC131" s="140">
        <v>401</v>
      </c>
      <c r="BD131" s="140">
        <v>735</v>
      </c>
    </row>
    <row r="132" spans="2:59">
      <c r="B132" s="151" t="s">
        <v>254</v>
      </c>
      <c r="C132" s="170" t="str">
        <f>'【補助シート】契約設備内訳表（負荷）'!D136</f>
        <v/>
      </c>
      <c r="D132" s="157">
        <f>'【補助シート】契約設備内訳表（負荷）'!V136</f>
        <v>0</v>
      </c>
      <c r="E132" s="171">
        <f>'【補助シート】契約設備内訳表（負荷）'!X136</f>
        <v>0</v>
      </c>
      <c r="F132" s="172" t="str">
        <f>IF(C132="","",IF(ISERROR(VLOOKUP(C132,'機器ｺｰﾄﾞ（非表示）'!$A$2:$H$80,3,FALSE)),"",VLOOKUP(C132,'機器ｺｰﾄﾞ（非表示）'!$A$2:$H$80,3,FALSE)))</f>
        <v/>
      </c>
      <c r="G132" s="173" t="str">
        <f>IF(ISBLANK(D132),"",IF(C132=103,(VLOOKUP(D132,$BC$3:$BD$14,2,1))/1000,IF(C132=106,(VLOOKUP(D132,$BF$3:$BG$12,2,1))/1000,IF(C132=104,(VLOOKUP(D132,$AZ$3:$BA$8,2,1))/1000,IF(ISERROR(VLOOKUP(C132,'機器ｺｰﾄﾞ（非表示）'!$A$2:$H$80,5,FALSE)),"",ROUND(VLOOKUP(C132,'機器ｺｰﾄﾞ（非表示）'!$A$2:$H$80,5,FALSE)*D132*VLOOKUP(C132,'機器ｺｰﾄﾞ（非表示）'!$A$2:$H$80,6,FALSE),3))))))</f>
        <v/>
      </c>
      <c r="H132" s="157">
        <f t="shared" si="55"/>
        <v>0</v>
      </c>
      <c r="I132" s="158" t="str">
        <f t="shared" si="56"/>
        <v/>
      </c>
      <c r="L132" s="151" t="s">
        <v>254</v>
      </c>
      <c r="M132" s="170" t="str">
        <f>'【補助シート】契約設備内訳表（負荷）'!AG136</f>
        <v/>
      </c>
      <c r="N132" s="174">
        <f>'【補助シート】契約設備内訳表（負荷）'!AY136</f>
        <v>0</v>
      </c>
      <c r="O132" s="171">
        <f>'【補助シート】契約設備内訳表（負荷）'!BA136</f>
        <v>0</v>
      </c>
      <c r="P132" s="175" t="str">
        <f>IF(M132="","",IF(ISERROR(VLOOKUP(M132,'機器ｺｰﾄﾞ（非表示）'!$A$2:$H$80,3,FALSE)),"",VLOOKUP(M132,'機器ｺｰﾄﾞ（非表示）'!$A$2:$H$80,3,FALSE)))</f>
        <v/>
      </c>
      <c r="Q132" s="163" t="str">
        <f>IF(N132=0,"",ROUND(IF(ISERROR(VLOOKUP(M132,'機器ｺｰﾄﾞ（非表示）'!$A$2:$H$80,5,FALSE)),"",VLOOKUP(M132,'機器ｺｰﾄﾞ（非表示）'!$A$2:$H$80,5,FALSE))*N132*VLOOKUP(M132,'機器ｺｰﾄﾞ（非表示）'!$A$2:$H$80,6,FALSE),3))</f>
        <v/>
      </c>
      <c r="R132" s="164">
        <f t="shared" si="57"/>
        <v>0</v>
      </c>
      <c r="S132" s="165" t="str">
        <f t="shared" si="58"/>
        <v/>
      </c>
      <c r="U132" s="140">
        <f t="shared" si="59"/>
        <v>0</v>
      </c>
      <c r="V132" s="140">
        <f t="shared" si="60"/>
        <v>0</v>
      </c>
      <c r="W132" s="140">
        <f t="shared" si="61"/>
        <v>0</v>
      </c>
      <c r="X132" s="140" t="str">
        <f t="shared" si="82"/>
        <v/>
      </c>
      <c r="Y132" s="140">
        <f t="shared" si="63"/>
        <v>0</v>
      </c>
      <c r="Z132" s="140">
        <f t="shared" si="64"/>
        <v>0</v>
      </c>
      <c r="AA132" s="140">
        <f t="shared" si="65"/>
        <v>0</v>
      </c>
      <c r="AB132" s="140">
        <f t="shared" si="66"/>
        <v>0</v>
      </c>
      <c r="AC132" s="140">
        <f t="shared" si="67"/>
        <v>0</v>
      </c>
      <c r="AD132" s="140">
        <f t="shared" si="68"/>
        <v>0</v>
      </c>
      <c r="AE132" s="140">
        <f t="shared" si="69"/>
        <v>0</v>
      </c>
      <c r="AF132" s="140">
        <f t="shared" si="70"/>
        <v>0</v>
      </c>
      <c r="AG132" s="140">
        <f t="shared" si="71"/>
        <v>0</v>
      </c>
      <c r="AH132" s="140">
        <f t="shared" si="72"/>
        <v>0</v>
      </c>
      <c r="AI132" s="140">
        <f t="shared" si="73"/>
        <v>0</v>
      </c>
      <c r="AJ132" s="140">
        <f t="shared" si="74"/>
        <v>0</v>
      </c>
      <c r="AK132" s="140">
        <f t="shared" si="75"/>
        <v>0</v>
      </c>
      <c r="AL132" s="140">
        <f t="shared" si="76"/>
        <v>0</v>
      </c>
      <c r="AM132" s="140">
        <f t="shared" si="77"/>
        <v>0</v>
      </c>
      <c r="AN132" s="140">
        <f t="shared" si="78"/>
        <v>0</v>
      </c>
      <c r="AO132" s="140">
        <f t="shared" si="79"/>
        <v>0</v>
      </c>
      <c r="AP132" s="140">
        <f t="shared" si="80"/>
        <v>0</v>
      </c>
      <c r="AQ132" s="140">
        <f t="shared" si="81"/>
        <v>0</v>
      </c>
      <c r="AS132" s="195"/>
      <c r="AT132" s="196"/>
      <c r="AU132" s="197"/>
      <c r="AV132" s="133"/>
      <c r="AW132" s="133" t="s">
        <v>229</v>
      </c>
      <c r="AX132" s="198"/>
      <c r="BC132" s="140">
        <v>701</v>
      </c>
      <c r="BD132" s="140">
        <v>1005</v>
      </c>
    </row>
    <row r="133" spans="2:59">
      <c r="B133" s="151"/>
      <c r="C133" s="170" t="str">
        <f>'【補助シート】契約設備内訳表（負荷）'!D137</f>
        <v/>
      </c>
      <c r="D133" s="157">
        <f>'【補助シート】契約設備内訳表（負荷）'!V137</f>
        <v>0</v>
      </c>
      <c r="E133" s="171">
        <f>'【補助シート】契約設備内訳表（負荷）'!X137</f>
        <v>0</v>
      </c>
      <c r="F133" s="172" t="str">
        <f>IF(C133="","",IF(ISERROR(VLOOKUP(C133,'機器ｺｰﾄﾞ（非表示）'!$A$2:$H$80,3,FALSE)),"",VLOOKUP(C133,'機器ｺｰﾄﾞ（非表示）'!$A$2:$H$80,3,FALSE)))</f>
        <v/>
      </c>
      <c r="G133" s="173" t="str">
        <f>IF(ISBLANK(D133),"",IF(C133=103,(VLOOKUP(D133,$BC$3:$BD$14,2,1))/1000,IF(C133=106,(VLOOKUP(D133,$BF$3:$BG$12,2,1))/1000,IF(C133=104,(VLOOKUP(D133,$AZ$3:$BA$8,2,1))/1000,IF(ISERROR(VLOOKUP(C133,'機器ｺｰﾄﾞ（非表示）'!$A$2:$H$80,5,FALSE)),"",ROUND(VLOOKUP(C133,'機器ｺｰﾄﾞ（非表示）'!$A$2:$H$80,5,FALSE)*D133*VLOOKUP(C133,'機器ｺｰﾄﾞ（非表示）'!$A$2:$H$80,6,FALSE),3))))))</f>
        <v/>
      </c>
      <c r="H133" s="157">
        <f t="shared" si="55"/>
        <v>0</v>
      </c>
      <c r="I133" s="158" t="str">
        <f t="shared" si="56"/>
        <v/>
      </c>
      <c r="L133" s="151"/>
      <c r="M133" s="170" t="str">
        <f>'【補助シート】契約設備内訳表（負荷）'!AG137</f>
        <v/>
      </c>
      <c r="N133" s="174">
        <f>'【補助シート】契約設備内訳表（負荷）'!AY137</f>
        <v>0</v>
      </c>
      <c r="O133" s="171">
        <f>'【補助シート】契約設備内訳表（負荷）'!BA137</f>
        <v>0</v>
      </c>
      <c r="P133" s="175" t="str">
        <f>IF(M133="","",IF(ISERROR(VLOOKUP(M133,'機器ｺｰﾄﾞ（非表示）'!$A$2:$H$80,3,FALSE)),"",VLOOKUP(M133,'機器ｺｰﾄﾞ（非表示）'!$A$2:$H$80,3,FALSE)))</f>
        <v/>
      </c>
      <c r="Q133" s="163" t="str">
        <f>IF(N133=0,"",ROUND(IF(ISERROR(VLOOKUP(M133,'機器ｺｰﾄﾞ（非表示）'!$A$2:$H$80,5,FALSE)),"",VLOOKUP(M133,'機器ｺｰﾄﾞ（非表示）'!$A$2:$H$80,5,FALSE))*N133*VLOOKUP(M133,'機器ｺｰﾄﾞ（非表示）'!$A$2:$H$80,6,FALSE),3))</f>
        <v/>
      </c>
      <c r="R133" s="164">
        <f t="shared" si="57"/>
        <v>0</v>
      </c>
      <c r="S133" s="165" t="str">
        <f t="shared" si="58"/>
        <v/>
      </c>
      <c r="U133" s="140">
        <f t="shared" si="59"/>
        <v>0</v>
      </c>
      <c r="V133" s="140">
        <f t="shared" si="60"/>
        <v>0</v>
      </c>
      <c r="W133" s="140">
        <f t="shared" si="61"/>
        <v>0</v>
      </c>
      <c r="X133" s="140" t="str">
        <f t="shared" si="82"/>
        <v/>
      </c>
      <c r="Y133" s="140">
        <f t="shared" si="63"/>
        <v>0</v>
      </c>
      <c r="Z133" s="140">
        <f t="shared" si="64"/>
        <v>0</v>
      </c>
      <c r="AA133" s="140">
        <f t="shared" si="65"/>
        <v>0</v>
      </c>
      <c r="AB133" s="140">
        <f t="shared" si="66"/>
        <v>0</v>
      </c>
      <c r="AC133" s="140">
        <f t="shared" si="67"/>
        <v>0</v>
      </c>
      <c r="AD133" s="140">
        <f t="shared" si="68"/>
        <v>0</v>
      </c>
      <c r="AE133" s="140">
        <f t="shared" si="69"/>
        <v>0</v>
      </c>
      <c r="AF133" s="140">
        <f t="shared" si="70"/>
        <v>0</v>
      </c>
      <c r="AG133" s="140">
        <f t="shared" si="71"/>
        <v>0</v>
      </c>
      <c r="AH133" s="140">
        <f t="shared" si="72"/>
        <v>0</v>
      </c>
      <c r="AI133" s="140">
        <f t="shared" si="73"/>
        <v>0</v>
      </c>
      <c r="AJ133" s="140">
        <f t="shared" si="74"/>
        <v>0</v>
      </c>
      <c r="AK133" s="140">
        <f t="shared" si="75"/>
        <v>0</v>
      </c>
      <c r="AL133" s="140">
        <f t="shared" si="76"/>
        <v>0</v>
      </c>
      <c r="AM133" s="140">
        <f t="shared" si="77"/>
        <v>0</v>
      </c>
      <c r="AN133" s="140">
        <f t="shared" si="78"/>
        <v>0</v>
      </c>
      <c r="AO133" s="140">
        <f t="shared" si="79"/>
        <v>0</v>
      </c>
      <c r="AP133" s="140">
        <f t="shared" si="80"/>
        <v>0</v>
      </c>
      <c r="AQ133" s="140">
        <f t="shared" si="81"/>
        <v>0</v>
      </c>
      <c r="AS133" s="146"/>
      <c r="AT133" s="199"/>
      <c r="AU133" s="200"/>
      <c r="AV133" s="149"/>
      <c r="AW133" s="149" t="s">
        <v>238</v>
      </c>
      <c r="AX133" s="150" t="s">
        <v>239</v>
      </c>
    </row>
    <row r="134" spans="2:59">
      <c r="B134" s="151" t="s">
        <v>255</v>
      </c>
      <c r="C134" s="170" t="str">
        <f>'【補助シート】契約設備内訳表（負荷）'!D138</f>
        <v/>
      </c>
      <c r="D134" s="157">
        <f>'【補助シート】契約設備内訳表（負荷）'!V138</f>
        <v>0</v>
      </c>
      <c r="E134" s="171">
        <f>'【補助シート】契約設備内訳表（負荷）'!X138</f>
        <v>0</v>
      </c>
      <c r="F134" s="172" t="str">
        <f>IF(C134="","",IF(ISERROR(VLOOKUP(C134,'機器ｺｰﾄﾞ（非表示）'!$A$2:$H$80,3,FALSE)),"",VLOOKUP(C134,'機器ｺｰﾄﾞ（非表示）'!$A$2:$H$80,3,FALSE)))</f>
        <v/>
      </c>
      <c r="G134" s="173" t="str">
        <f>IF(ISBLANK(D134),"",IF(C134=103,(VLOOKUP(D134,$BC$3:$BD$14,2,1))/1000,IF(C134=106,(VLOOKUP(D134,$BF$3:$BG$12,2,1))/1000,IF(C134=104,(VLOOKUP(D134,$AZ$3:$BA$8,2,1))/1000,IF(ISERROR(VLOOKUP(C134,'機器ｺｰﾄﾞ（非表示）'!$A$2:$H$80,5,FALSE)),"",ROUND(VLOOKUP(C134,'機器ｺｰﾄﾞ（非表示）'!$A$2:$H$80,5,FALSE)*D134*VLOOKUP(C134,'機器ｺｰﾄﾞ（非表示）'!$A$2:$H$80,6,FALSE),3))))))</f>
        <v/>
      </c>
      <c r="H134" s="157">
        <f t="shared" si="55"/>
        <v>0</v>
      </c>
      <c r="I134" s="158" t="str">
        <f t="shared" si="56"/>
        <v/>
      </c>
      <c r="L134" s="151" t="s">
        <v>255</v>
      </c>
      <c r="M134" s="170" t="str">
        <f>'【補助シート】契約設備内訳表（負荷）'!AG138</f>
        <v/>
      </c>
      <c r="N134" s="174">
        <f>'【補助シート】契約設備内訳表（負荷）'!AY138</f>
        <v>0</v>
      </c>
      <c r="O134" s="171">
        <f>'【補助シート】契約設備内訳表（負荷）'!BA138</f>
        <v>0</v>
      </c>
      <c r="P134" s="175" t="str">
        <f>IF(M134="","",IF(ISERROR(VLOOKUP(M134,'機器ｺｰﾄﾞ（非表示）'!$A$2:$H$80,3,FALSE)),"",VLOOKUP(M134,'機器ｺｰﾄﾞ（非表示）'!$A$2:$H$80,3,FALSE)))</f>
        <v/>
      </c>
      <c r="Q134" s="163" t="str">
        <f>IF(N134=0,"",ROUND(IF(ISERROR(VLOOKUP(M134,'機器ｺｰﾄﾞ（非表示）'!$A$2:$H$80,5,FALSE)),"",VLOOKUP(M134,'機器ｺｰﾄﾞ（非表示）'!$A$2:$H$80,5,FALSE))*N134*VLOOKUP(M134,'機器ｺｰﾄﾞ（非表示）'!$A$2:$H$80,6,FALSE),3))</f>
        <v/>
      </c>
      <c r="R134" s="164">
        <f t="shared" si="57"/>
        <v>0</v>
      </c>
      <c r="S134" s="165" t="str">
        <f t="shared" si="58"/>
        <v/>
      </c>
      <c r="U134" s="140">
        <f t="shared" si="59"/>
        <v>0</v>
      </c>
      <c r="V134" s="140">
        <f t="shared" si="60"/>
        <v>0</v>
      </c>
      <c r="W134" s="140">
        <f t="shared" si="61"/>
        <v>0</v>
      </c>
      <c r="X134" s="140" t="str">
        <f t="shared" si="82"/>
        <v/>
      </c>
      <c r="Y134" s="140">
        <f t="shared" si="63"/>
        <v>0</v>
      </c>
      <c r="Z134" s="140">
        <f t="shared" si="64"/>
        <v>0</v>
      </c>
      <c r="AA134" s="140">
        <f t="shared" si="65"/>
        <v>0</v>
      </c>
      <c r="AB134" s="140">
        <f t="shared" si="66"/>
        <v>0</v>
      </c>
      <c r="AC134" s="140">
        <f t="shared" si="67"/>
        <v>0</v>
      </c>
      <c r="AD134" s="140">
        <f t="shared" si="68"/>
        <v>0</v>
      </c>
      <c r="AE134" s="140">
        <f t="shared" si="69"/>
        <v>0</v>
      </c>
      <c r="AF134" s="140">
        <f t="shared" si="70"/>
        <v>0</v>
      </c>
      <c r="AG134" s="140">
        <f t="shared" si="71"/>
        <v>0</v>
      </c>
      <c r="AH134" s="140">
        <f t="shared" si="72"/>
        <v>0</v>
      </c>
      <c r="AI134" s="140">
        <f t="shared" si="73"/>
        <v>0</v>
      </c>
      <c r="AJ134" s="140">
        <f t="shared" si="74"/>
        <v>0</v>
      </c>
      <c r="AK134" s="140">
        <f t="shared" si="75"/>
        <v>0</v>
      </c>
      <c r="AL134" s="140">
        <f t="shared" si="76"/>
        <v>0</v>
      </c>
      <c r="AM134" s="140">
        <f t="shared" si="77"/>
        <v>0</v>
      </c>
      <c r="AN134" s="140">
        <f t="shared" si="78"/>
        <v>0</v>
      </c>
      <c r="AO134" s="140">
        <f t="shared" si="79"/>
        <v>0</v>
      </c>
      <c r="AP134" s="140">
        <f t="shared" si="80"/>
        <v>0</v>
      </c>
      <c r="AQ134" s="140">
        <f t="shared" si="81"/>
        <v>0</v>
      </c>
      <c r="AS134" s="146" t="s">
        <v>256</v>
      </c>
      <c r="AT134" s="201" t="s">
        <v>257</v>
      </c>
      <c r="AU134" s="202"/>
      <c r="AV134" s="168">
        <f>IF(AX130&gt;6,6,AX130)</f>
        <v>0</v>
      </c>
      <c r="AW134" s="168">
        <v>1</v>
      </c>
      <c r="AX134" s="169">
        <f t="shared" ref="AX134:AX139" si="83">ROUND(AV134*AW134,3)</f>
        <v>0</v>
      </c>
    </row>
    <row r="135" spans="2:59">
      <c r="B135" s="151"/>
      <c r="C135" s="170" t="str">
        <f>'【補助シート】契約設備内訳表（負荷）'!D139</f>
        <v/>
      </c>
      <c r="D135" s="157">
        <f>'【補助シート】契約設備内訳表（負荷）'!V139</f>
        <v>0</v>
      </c>
      <c r="E135" s="171">
        <f>'【補助シート】契約設備内訳表（負荷）'!X139</f>
        <v>0</v>
      </c>
      <c r="F135" s="172" t="str">
        <f>IF(C135="","",IF(ISERROR(VLOOKUP(C135,'機器ｺｰﾄﾞ（非表示）'!$A$2:$H$80,3,FALSE)),"",VLOOKUP(C135,'機器ｺｰﾄﾞ（非表示）'!$A$2:$H$80,3,FALSE)))</f>
        <v/>
      </c>
      <c r="G135" s="173" t="str">
        <f>IF(ISBLANK(D135),"",IF(C135=103,(VLOOKUP(D135,$BC$3:$BD$14,2,1))/1000,IF(C135=106,(VLOOKUP(D135,$BF$3:$BG$12,2,1))/1000,IF(C135=104,(VLOOKUP(D135,$AZ$3:$BA$8,2,1))/1000,IF(ISERROR(VLOOKUP(C135,'機器ｺｰﾄﾞ（非表示）'!$A$2:$H$80,5,FALSE)),"",ROUND(VLOOKUP(C135,'機器ｺｰﾄﾞ（非表示）'!$A$2:$H$80,5,FALSE)*D135*VLOOKUP(C135,'機器ｺｰﾄﾞ（非表示）'!$A$2:$H$80,6,FALSE),3))))))</f>
        <v/>
      </c>
      <c r="H135" s="157">
        <f t="shared" si="55"/>
        <v>0</v>
      </c>
      <c r="I135" s="158" t="str">
        <f t="shared" si="56"/>
        <v/>
      </c>
      <c r="L135" s="151"/>
      <c r="M135" s="170" t="str">
        <f>'【補助シート】契約設備内訳表（負荷）'!AG139</f>
        <v/>
      </c>
      <c r="N135" s="174">
        <f>'【補助シート】契約設備内訳表（負荷）'!AY139</f>
        <v>0</v>
      </c>
      <c r="O135" s="171">
        <f>'【補助シート】契約設備内訳表（負荷）'!BA139</f>
        <v>0</v>
      </c>
      <c r="P135" s="175" t="str">
        <f>IF(M135="","",IF(ISERROR(VLOOKUP(M135,'機器ｺｰﾄﾞ（非表示）'!$A$2:$H$80,3,FALSE)),"",VLOOKUP(M135,'機器ｺｰﾄﾞ（非表示）'!$A$2:$H$80,3,FALSE)))</f>
        <v/>
      </c>
      <c r="Q135" s="163" t="str">
        <f>IF(N135=0,"",ROUND(IF(ISERROR(VLOOKUP(M135,'機器ｺｰﾄﾞ（非表示）'!$A$2:$H$80,5,FALSE)),"",VLOOKUP(M135,'機器ｺｰﾄﾞ（非表示）'!$A$2:$H$80,5,FALSE))*N135*VLOOKUP(M135,'機器ｺｰﾄﾞ（非表示）'!$A$2:$H$80,6,FALSE),3))</f>
        <v/>
      </c>
      <c r="R135" s="164">
        <f t="shared" si="57"/>
        <v>0</v>
      </c>
      <c r="S135" s="165" t="str">
        <f t="shared" si="58"/>
        <v/>
      </c>
      <c r="U135" s="140">
        <f>IF(ISBLANK(C135),"",IF(AND(C135&gt;=101,C135&lt;=109),I135,0))</f>
        <v>0</v>
      </c>
      <c r="V135" s="140">
        <f>IF(ISBLANK(C135),"",IF(AND(C135&gt;=201,C135&lt;=399),I135,0))</f>
        <v>0</v>
      </c>
      <c r="W135" s="140">
        <f>IF(ISBLANK(C135),"",IF(AND(C135&gt;=401,C135&lt;=402),I135,0))</f>
        <v>0</v>
      </c>
      <c r="X135" s="140" t="str">
        <f t="shared" si="82"/>
        <v/>
      </c>
      <c r="Y135" s="140">
        <f t="shared" si="63"/>
        <v>0</v>
      </c>
      <c r="Z135" s="140">
        <f t="shared" si="64"/>
        <v>0</v>
      </c>
      <c r="AA135" s="140">
        <f t="shared" si="65"/>
        <v>0</v>
      </c>
      <c r="AB135" s="140">
        <f t="shared" si="66"/>
        <v>0</v>
      </c>
      <c r="AC135" s="140">
        <f t="shared" si="67"/>
        <v>0</v>
      </c>
      <c r="AD135" s="140">
        <f t="shared" si="68"/>
        <v>0</v>
      </c>
      <c r="AE135" s="140">
        <f t="shared" si="69"/>
        <v>0</v>
      </c>
      <c r="AF135" s="140">
        <f t="shared" si="70"/>
        <v>0</v>
      </c>
      <c r="AG135" s="140">
        <f t="shared" si="71"/>
        <v>0</v>
      </c>
      <c r="AH135" s="140">
        <f t="shared" si="72"/>
        <v>0</v>
      </c>
      <c r="AI135" s="140">
        <f t="shared" si="73"/>
        <v>0</v>
      </c>
      <c r="AJ135" s="140">
        <f t="shared" si="74"/>
        <v>0</v>
      </c>
      <c r="AK135" s="140">
        <f t="shared" si="75"/>
        <v>0</v>
      </c>
      <c r="AL135" s="140">
        <f t="shared" si="76"/>
        <v>0</v>
      </c>
      <c r="AM135" s="140">
        <f t="shared" si="77"/>
        <v>0</v>
      </c>
      <c r="AN135" s="140">
        <f t="shared" si="78"/>
        <v>0</v>
      </c>
      <c r="AO135" s="140">
        <f t="shared" si="79"/>
        <v>0</v>
      </c>
      <c r="AP135" s="140">
        <f t="shared" si="80"/>
        <v>0</v>
      </c>
      <c r="AQ135" s="140">
        <f t="shared" si="81"/>
        <v>0</v>
      </c>
      <c r="AS135" s="146"/>
      <c r="AT135" s="201" t="s">
        <v>258</v>
      </c>
      <c r="AU135" s="202"/>
      <c r="AV135" s="168">
        <f>IF(AX130&gt;20,14,AX130-AV134)</f>
        <v>0</v>
      </c>
      <c r="AW135" s="168">
        <v>0.9</v>
      </c>
      <c r="AX135" s="169">
        <f t="shared" si="83"/>
        <v>0</v>
      </c>
    </row>
    <row r="136" spans="2:59">
      <c r="B136" s="151"/>
      <c r="C136" s="170" t="str">
        <f>'【補助シート】契約設備内訳表（負荷）'!D140</f>
        <v/>
      </c>
      <c r="D136" s="157">
        <f>'【補助シート】契約設備内訳表（負荷）'!V140</f>
        <v>0</v>
      </c>
      <c r="E136" s="171">
        <f>'【補助シート】契約設備内訳表（負荷）'!X140</f>
        <v>0</v>
      </c>
      <c r="F136" s="172" t="str">
        <f>IF(C136="","",IF(ISERROR(VLOOKUP(C136,'機器ｺｰﾄﾞ（非表示）'!$A$2:$H$80,3,FALSE)),"",VLOOKUP(C136,'機器ｺｰﾄﾞ（非表示）'!$A$2:$H$80,3,FALSE)))</f>
        <v/>
      </c>
      <c r="G136" s="173" t="str">
        <f>IF(ISBLANK(D136),"",IF(C136=103,(VLOOKUP(D136,$BC$3:$BD$14,2,1))/1000,IF(C136=106,(VLOOKUP(D136,$BF$3:$BG$12,2,1))/1000,IF(C136=104,(VLOOKUP(D136,$AZ$3:$BA$8,2,1))/1000,IF(ISERROR(VLOOKUP(C136,'機器ｺｰﾄﾞ（非表示）'!$A$2:$H$80,5,FALSE)),"",ROUND(VLOOKUP(C136,'機器ｺｰﾄﾞ（非表示）'!$A$2:$H$80,5,FALSE)*D136*VLOOKUP(C136,'機器ｺｰﾄﾞ（非表示）'!$A$2:$H$80,6,FALSE),3))))))</f>
        <v/>
      </c>
      <c r="H136" s="157">
        <f t="shared" si="55"/>
        <v>0</v>
      </c>
      <c r="I136" s="158" t="str">
        <f t="shared" si="56"/>
        <v/>
      </c>
      <c r="L136" s="151"/>
      <c r="M136" s="170" t="str">
        <f>'【補助シート】契約設備内訳表（負荷）'!AG140</f>
        <v/>
      </c>
      <c r="N136" s="174">
        <f>'【補助シート】契約設備内訳表（負荷）'!AY140</f>
        <v>0</v>
      </c>
      <c r="O136" s="171">
        <f>'【補助シート】契約設備内訳表（負荷）'!BA140</f>
        <v>0</v>
      </c>
      <c r="P136" s="175" t="str">
        <f>IF(M136="","",IF(ISERROR(VLOOKUP(M136,'機器ｺｰﾄﾞ（非表示）'!$A$2:$H$80,3,FALSE)),"",VLOOKUP(M136,'機器ｺｰﾄﾞ（非表示）'!$A$2:$H$80,3,FALSE)))</f>
        <v/>
      </c>
      <c r="Q136" s="163" t="str">
        <f>IF(N136=0,"",ROUND(IF(ISERROR(VLOOKUP(M136,'機器ｺｰﾄﾞ（非表示）'!$A$2:$H$80,5,FALSE)),"",VLOOKUP(M136,'機器ｺｰﾄﾞ（非表示）'!$A$2:$H$80,5,FALSE))*N136*VLOOKUP(M136,'機器ｺｰﾄﾞ（非表示）'!$A$2:$H$80,6,FALSE),3))</f>
        <v/>
      </c>
      <c r="R136" s="164">
        <f t="shared" si="57"/>
        <v>0</v>
      </c>
      <c r="S136" s="165" t="str">
        <f t="shared" si="58"/>
        <v/>
      </c>
      <c r="U136" s="140">
        <f>IF(ISBLANK(C136),"",IF(AND(C136&gt;=101,C136&lt;=109),I136,0))</f>
        <v>0</v>
      </c>
      <c r="V136" s="140">
        <f>IF(ISBLANK(C136),"",IF(AND(C136&gt;=201,C136&lt;=399),I136,0))</f>
        <v>0</v>
      </c>
      <c r="W136" s="140">
        <f>IF(ISBLANK(C136),"",IF(AND(C136&gt;=401,C136&lt;=402),I136,0))</f>
        <v>0</v>
      </c>
      <c r="X136" s="140" t="str">
        <f t="shared" si="82"/>
        <v/>
      </c>
      <c r="Y136" s="140">
        <f t="shared" si="63"/>
        <v>0</v>
      </c>
      <c r="Z136" s="140">
        <f t="shared" si="64"/>
        <v>0</v>
      </c>
      <c r="AA136" s="140">
        <f t="shared" si="65"/>
        <v>0</v>
      </c>
      <c r="AB136" s="140">
        <f t="shared" si="66"/>
        <v>0</v>
      </c>
      <c r="AC136" s="140">
        <f t="shared" si="67"/>
        <v>0</v>
      </c>
      <c r="AD136" s="140">
        <f t="shared" si="68"/>
        <v>0</v>
      </c>
      <c r="AE136" s="140">
        <f t="shared" si="69"/>
        <v>0</v>
      </c>
      <c r="AF136" s="140">
        <f t="shared" si="70"/>
        <v>0</v>
      </c>
      <c r="AG136" s="140">
        <f t="shared" si="71"/>
        <v>0</v>
      </c>
      <c r="AH136" s="140">
        <f t="shared" si="72"/>
        <v>0</v>
      </c>
      <c r="AI136" s="140">
        <f t="shared" si="73"/>
        <v>0</v>
      </c>
      <c r="AJ136" s="140">
        <f t="shared" si="74"/>
        <v>0</v>
      </c>
      <c r="AK136" s="140">
        <f t="shared" si="75"/>
        <v>0</v>
      </c>
      <c r="AL136" s="140">
        <f t="shared" si="76"/>
        <v>0</v>
      </c>
      <c r="AM136" s="140">
        <f t="shared" si="77"/>
        <v>0</v>
      </c>
      <c r="AN136" s="140">
        <f t="shared" si="78"/>
        <v>0</v>
      </c>
      <c r="AO136" s="140">
        <f t="shared" si="79"/>
        <v>0</v>
      </c>
      <c r="AP136" s="140">
        <f t="shared" si="80"/>
        <v>0</v>
      </c>
      <c r="AQ136" s="140">
        <f t="shared" si="81"/>
        <v>0</v>
      </c>
      <c r="AS136" s="146" t="s">
        <v>259</v>
      </c>
      <c r="AT136" s="203" t="s">
        <v>260</v>
      </c>
      <c r="AU136" s="204"/>
      <c r="AV136" s="168">
        <f>IF(AX130&gt;50,30,AX130-AV135-AV134)</f>
        <v>0</v>
      </c>
      <c r="AW136" s="168">
        <v>0.8</v>
      </c>
      <c r="AX136" s="169">
        <f t="shared" si="83"/>
        <v>0</v>
      </c>
    </row>
    <row r="137" spans="2:59">
      <c r="B137" s="151"/>
      <c r="C137" s="170" t="str">
        <f>'【補助シート】契約設備内訳表（負荷）'!D141</f>
        <v/>
      </c>
      <c r="D137" s="157">
        <f>'【補助シート】契約設備内訳表（負荷）'!V141</f>
        <v>0</v>
      </c>
      <c r="E137" s="171">
        <f>'【補助シート】契約設備内訳表（負荷）'!X141</f>
        <v>0</v>
      </c>
      <c r="F137" s="172" t="str">
        <f>IF(C137="","",IF(ISERROR(VLOOKUP(C137,'機器ｺｰﾄﾞ（非表示）'!$A$2:$H$80,3,FALSE)),"",VLOOKUP(C137,'機器ｺｰﾄﾞ（非表示）'!$A$2:$H$80,3,FALSE)))</f>
        <v/>
      </c>
      <c r="G137" s="173" t="str">
        <f>IF(ISBLANK(D137),"",IF(C137=103,(VLOOKUP(D137,$BC$3:$BD$14,2,1))/1000,IF(C137=106,(VLOOKUP(D137,$BF$3:$BG$12,2,1))/1000,IF(C137=104,(VLOOKUP(D137,$AZ$3:$BA$8,2,1))/1000,IF(ISERROR(VLOOKUP(C137,'機器ｺｰﾄﾞ（非表示）'!$A$2:$H$80,5,FALSE)),"",ROUND(VLOOKUP(C137,'機器ｺｰﾄﾞ（非表示）'!$A$2:$H$80,5,FALSE)*D137*VLOOKUP(C137,'機器ｺｰﾄﾞ（非表示）'!$A$2:$H$80,6,FALSE),3))))))</f>
        <v/>
      </c>
      <c r="H137" s="157">
        <f t="shared" si="55"/>
        <v>0</v>
      </c>
      <c r="I137" s="158" t="str">
        <f t="shared" si="56"/>
        <v/>
      </c>
      <c r="L137" s="151"/>
      <c r="M137" s="170" t="str">
        <f>'【補助シート】契約設備内訳表（負荷）'!AG141</f>
        <v/>
      </c>
      <c r="N137" s="174">
        <f>'【補助シート】契約設備内訳表（負荷）'!AY141</f>
        <v>0</v>
      </c>
      <c r="O137" s="171">
        <f>'【補助シート】契約設備内訳表（負荷）'!BA141</f>
        <v>0</v>
      </c>
      <c r="P137" s="175" t="str">
        <f>IF(M137="","",IF(ISERROR(VLOOKUP(M137,'機器ｺｰﾄﾞ（非表示）'!$A$2:$H$80,3,FALSE)),"",VLOOKUP(M137,'機器ｺｰﾄﾞ（非表示）'!$A$2:$H$80,3,FALSE)))</f>
        <v/>
      </c>
      <c r="Q137" s="163" t="str">
        <f>IF(N137=0,"",ROUND(IF(ISERROR(VLOOKUP(M137,'機器ｺｰﾄﾞ（非表示）'!$A$2:$H$80,5,FALSE)),"",VLOOKUP(M137,'機器ｺｰﾄﾞ（非表示）'!$A$2:$H$80,5,FALSE))*N137*VLOOKUP(M137,'機器ｺｰﾄﾞ（非表示）'!$A$2:$H$80,6,FALSE),3))</f>
        <v/>
      </c>
      <c r="R137" s="164">
        <f t="shared" si="57"/>
        <v>0</v>
      </c>
      <c r="S137" s="165" t="str">
        <f t="shared" si="58"/>
        <v/>
      </c>
      <c r="U137" s="140">
        <f t="shared" ref="U137:U200" si="84">IF(ISBLANK(C137),"",IF(AND(C137&gt;=101,C137&lt;=109),I137,0))</f>
        <v>0</v>
      </c>
      <c r="V137" s="140">
        <f t="shared" ref="V137:V200" si="85">IF(ISBLANK(C137),"",IF(AND(C137&gt;=201,C137&lt;=399),I137,0))</f>
        <v>0</v>
      </c>
      <c r="W137" s="140">
        <f t="shared" ref="W137:W200" si="86">IF(ISBLANK(C137),"",IF(AND(C137&gt;=401,C137&lt;=402),I137,0))</f>
        <v>0</v>
      </c>
      <c r="X137" s="140" t="str">
        <f t="shared" si="82"/>
        <v/>
      </c>
      <c r="Y137" s="140">
        <f t="shared" si="63"/>
        <v>0</v>
      </c>
      <c r="Z137" s="140">
        <f t="shared" si="64"/>
        <v>0</v>
      </c>
      <c r="AA137" s="140">
        <f t="shared" si="65"/>
        <v>0</v>
      </c>
      <c r="AB137" s="140">
        <f t="shared" si="66"/>
        <v>0</v>
      </c>
      <c r="AC137" s="140">
        <f t="shared" si="67"/>
        <v>0</v>
      </c>
      <c r="AD137" s="140">
        <f t="shared" si="68"/>
        <v>0</v>
      </c>
      <c r="AE137" s="140">
        <f t="shared" si="69"/>
        <v>0</v>
      </c>
      <c r="AF137" s="140">
        <f t="shared" si="70"/>
        <v>0</v>
      </c>
      <c r="AG137" s="140">
        <f t="shared" si="71"/>
        <v>0</v>
      </c>
      <c r="AH137" s="140">
        <f t="shared" si="72"/>
        <v>0</v>
      </c>
      <c r="AI137" s="140">
        <f t="shared" si="73"/>
        <v>0</v>
      </c>
      <c r="AJ137" s="140">
        <f t="shared" si="74"/>
        <v>0</v>
      </c>
      <c r="AK137" s="140">
        <f t="shared" si="75"/>
        <v>0</v>
      </c>
      <c r="AL137" s="140">
        <f t="shared" si="76"/>
        <v>0</v>
      </c>
      <c r="AM137" s="140">
        <f t="shared" si="77"/>
        <v>0</v>
      </c>
      <c r="AN137" s="140">
        <f t="shared" si="78"/>
        <v>0</v>
      </c>
      <c r="AO137" s="140">
        <f t="shared" si="79"/>
        <v>0</v>
      </c>
      <c r="AP137" s="140">
        <f t="shared" si="80"/>
        <v>0</v>
      </c>
      <c r="AQ137" s="140">
        <f t="shared" si="81"/>
        <v>0</v>
      </c>
      <c r="AS137" s="146"/>
      <c r="AT137" s="203" t="s">
        <v>261</v>
      </c>
      <c r="AU137" s="204"/>
      <c r="AV137" s="168">
        <f>IF(AX130&gt;150,100,AX130-AV136-AV135-AV134)</f>
        <v>0</v>
      </c>
      <c r="AW137" s="168">
        <v>0.7</v>
      </c>
      <c r="AX137" s="169">
        <f t="shared" si="83"/>
        <v>0</v>
      </c>
    </row>
    <row r="138" spans="2:59">
      <c r="B138" s="151"/>
      <c r="C138" s="170" t="str">
        <f>'【補助シート】契約設備内訳表（負荷）'!D142</f>
        <v/>
      </c>
      <c r="D138" s="157">
        <f>'【補助シート】契約設備内訳表（負荷）'!V142</f>
        <v>0</v>
      </c>
      <c r="E138" s="171">
        <f>'【補助シート】契約設備内訳表（負荷）'!X142</f>
        <v>0</v>
      </c>
      <c r="F138" s="172" t="str">
        <f>IF(C138="","",IF(ISERROR(VLOOKUP(C138,'機器ｺｰﾄﾞ（非表示）'!$A$2:$H$80,3,FALSE)),"",VLOOKUP(C138,'機器ｺｰﾄﾞ（非表示）'!$A$2:$H$80,3,FALSE)))</f>
        <v/>
      </c>
      <c r="G138" s="173" t="str">
        <f>IF(ISBLANK(D138),"",IF(C138=103,(VLOOKUP(D138,$BC$3:$BD$14,2,1))/1000,IF(C138=106,(VLOOKUP(D138,$BF$3:$BG$12,2,1))/1000,IF(C138=104,(VLOOKUP(D138,$AZ$3:$BA$8,2,1))/1000,IF(ISERROR(VLOOKUP(C138,'機器ｺｰﾄﾞ（非表示）'!$A$2:$H$80,5,FALSE)),"",ROUND(VLOOKUP(C138,'機器ｺｰﾄﾞ（非表示）'!$A$2:$H$80,5,FALSE)*D138*VLOOKUP(C138,'機器ｺｰﾄﾞ（非表示）'!$A$2:$H$80,6,FALSE),3))))))</f>
        <v/>
      </c>
      <c r="H138" s="157">
        <f t="shared" si="55"/>
        <v>0</v>
      </c>
      <c r="I138" s="158" t="str">
        <f t="shared" si="56"/>
        <v/>
      </c>
      <c r="L138" s="151"/>
      <c r="M138" s="170" t="str">
        <f>'【補助シート】契約設備内訳表（負荷）'!AG142</f>
        <v/>
      </c>
      <c r="N138" s="174">
        <f>'【補助シート】契約設備内訳表（負荷）'!AY142</f>
        <v>0</v>
      </c>
      <c r="O138" s="171">
        <f>'【補助シート】契約設備内訳表（負荷）'!BA142</f>
        <v>0</v>
      </c>
      <c r="P138" s="175" t="str">
        <f>IF(M138="","",IF(ISERROR(VLOOKUP(M138,'機器ｺｰﾄﾞ（非表示）'!$A$2:$H$80,3,FALSE)),"",VLOOKUP(M138,'機器ｺｰﾄﾞ（非表示）'!$A$2:$H$80,3,FALSE)))</f>
        <v/>
      </c>
      <c r="Q138" s="163" t="str">
        <f>IF(N138=0,"",ROUND(IF(ISERROR(VLOOKUP(M138,'機器ｺｰﾄﾞ（非表示）'!$A$2:$H$80,5,FALSE)),"",VLOOKUP(M138,'機器ｺｰﾄﾞ（非表示）'!$A$2:$H$80,5,FALSE))*N138*VLOOKUP(M138,'機器ｺｰﾄﾞ（非表示）'!$A$2:$H$80,6,FALSE),3))</f>
        <v/>
      </c>
      <c r="R138" s="164">
        <f t="shared" si="57"/>
        <v>0</v>
      </c>
      <c r="S138" s="165" t="str">
        <f t="shared" si="58"/>
        <v/>
      </c>
      <c r="U138" s="140">
        <f t="shared" si="84"/>
        <v>0</v>
      </c>
      <c r="V138" s="140">
        <f t="shared" si="85"/>
        <v>0</v>
      </c>
      <c r="W138" s="140">
        <f t="shared" si="86"/>
        <v>0</v>
      </c>
      <c r="X138" s="140" t="str">
        <f t="shared" si="82"/>
        <v/>
      </c>
      <c r="Y138" s="140">
        <f t="shared" si="63"/>
        <v>0</v>
      </c>
      <c r="Z138" s="140">
        <f t="shared" si="64"/>
        <v>0</v>
      </c>
      <c r="AA138" s="140">
        <f t="shared" si="65"/>
        <v>0</v>
      </c>
      <c r="AB138" s="140">
        <f t="shared" si="66"/>
        <v>0</v>
      </c>
      <c r="AC138" s="140">
        <f t="shared" si="67"/>
        <v>0</v>
      </c>
      <c r="AD138" s="140">
        <f t="shared" si="68"/>
        <v>0</v>
      </c>
      <c r="AE138" s="140">
        <f t="shared" si="69"/>
        <v>0</v>
      </c>
      <c r="AF138" s="140">
        <f t="shared" si="70"/>
        <v>0</v>
      </c>
      <c r="AG138" s="140">
        <f t="shared" si="71"/>
        <v>0</v>
      </c>
      <c r="AH138" s="140">
        <f t="shared" si="72"/>
        <v>0</v>
      </c>
      <c r="AI138" s="140">
        <f t="shared" si="73"/>
        <v>0</v>
      </c>
      <c r="AJ138" s="140">
        <f t="shared" si="74"/>
        <v>0</v>
      </c>
      <c r="AK138" s="140">
        <f t="shared" si="75"/>
        <v>0</v>
      </c>
      <c r="AL138" s="140">
        <f t="shared" si="76"/>
        <v>0</v>
      </c>
      <c r="AM138" s="140">
        <f t="shared" si="77"/>
        <v>0</v>
      </c>
      <c r="AN138" s="140">
        <f t="shared" si="78"/>
        <v>0</v>
      </c>
      <c r="AO138" s="140">
        <f t="shared" si="79"/>
        <v>0</v>
      </c>
      <c r="AP138" s="140">
        <f t="shared" si="80"/>
        <v>0</v>
      </c>
      <c r="AQ138" s="140">
        <f t="shared" si="81"/>
        <v>0</v>
      </c>
      <c r="AS138" s="146" t="s">
        <v>247</v>
      </c>
      <c r="AT138" s="203" t="s">
        <v>262</v>
      </c>
      <c r="AU138" s="204"/>
      <c r="AV138" s="168">
        <f>IF(AX130&gt;300,150,AX130-AV137-AV136-AV135-AV134)</f>
        <v>0</v>
      </c>
      <c r="AW138" s="168">
        <v>0.6</v>
      </c>
      <c r="AX138" s="169">
        <f t="shared" si="83"/>
        <v>0</v>
      </c>
    </row>
    <row r="139" spans="2:59">
      <c r="B139" s="205"/>
      <c r="C139" s="170" t="str">
        <f>'【補助シート】契約設備内訳表（負荷）'!D143</f>
        <v/>
      </c>
      <c r="D139" s="157">
        <f>'【補助シート】契約設備内訳表（負荷）'!V143</f>
        <v>0</v>
      </c>
      <c r="E139" s="171">
        <f>'【補助シート】契約設備内訳表（負荷）'!X143</f>
        <v>0</v>
      </c>
      <c r="F139" s="172" t="str">
        <f>IF(C139="","",IF(ISERROR(VLOOKUP(C139,'機器ｺｰﾄﾞ（非表示）'!$A$2:$H$80,3,FALSE)),"",VLOOKUP(C139,'機器ｺｰﾄﾞ（非表示）'!$A$2:$H$80,3,FALSE)))</f>
        <v/>
      </c>
      <c r="G139" s="173" t="str">
        <f>IF(ISBLANK(D139),"",IF(C139=103,(VLOOKUP(D139,$BC$3:$BD$14,2,1))/1000,IF(C139=106,(VLOOKUP(D139,$BF$3:$BG$12,2,1))/1000,IF(C139=104,(VLOOKUP(D139,$AZ$3:$BA$8,2,1))/1000,IF(ISERROR(VLOOKUP(C139,'機器ｺｰﾄﾞ（非表示）'!$A$2:$H$80,5,FALSE)),"",ROUND(VLOOKUP(C139,'機器ｺｰﾄﾞ（非表示）'!$A$2:$H$80,5,FALSE)*D139*VLOOKUP(C139,'機器ｺｰﾄﾞ（非表示）'!$A$2:$H$80,6,FALSE),3))))))</f>
        <v/>
      </c>
      <c r="H139" s="157">
        <f t="shared" si="55"/>
        <v>0</v>
      </c>
      <c r="I139" s="158" t="str">
        <f t="shared" si="56"/>
        <v/>
      </c>
      <c r="L139" s="205"/>
      <c r="M139" s="170" t="str">
        <f>'【補助シート】契約設備内訳表（負荷）'!AG143</f>
        <v/>
      </c>
      <c r="N139" s="174">
        <f>'【補助シート】契約設備内訳表（負荷）'!AY143</f>
        <v>0</v>
      </c>
      <c r="O139" s="171">
        <f>'【補助シート】契約設備内訳表（負荷）'!BA143</f>
        <v>0</v>
      </c>
      <c r="P139" s="175" t="str">
        <f>IF(M139="","",IF(ISERROR(VLOOKUP(M139,'機器ｺｰﾄﾞ（非表示）'!$A$2:$H$80,3,FALSE)),"",VLOOKUP(M139,'機器ｺｰﾄﾞ（非表示）'!$A$2:$H$80,3,FALSE)))</f>
        <v/>
      </c>
      <c r="Q139" s="163" t="str">
        <f>IF(N139=0,"",ROUND(IF(ISERROR(VLOOKUP(M139,'機器ｺｰﾄﾞ（非表示）'!$A$2:$H$80,5,FALSE)),"",VLOOKUP(M139,'機器ｺｰﾄﾞ（非表示）'!$A$2:$H$80,5,FALSE))*N139*VLOOKUP(M139,'機器ｺｰﾄﾞ（非表示）'!$A$2:$H$80,6,FALSE),3))</f>
        <v/>
      </c>
      <c r="R139" s="164">
        <f t="shared" si="57"/>
        <v>0</v>
      </c>
      <c r="S139" s="165" t="str">
        <f t="shared" si="58"/>
        <v/>
      </c>
      <c r="U139" s="140">
        <f t="shared" si="84"/>
        <v>0</v>
      </c>
      <c r="V139" s="140">
        <f t="shared" si="85"/>
        <v>0</v>
      </c>
      <c r="W139" s="140">
        <f t="shared" si="86"/>
        <v>0</v>
      </c>
      <c r="X139" s="140" t="str">
        <f t="shared" si="82"/>
        <v/>
      </c>
      <c r="Y139" s="140">
        <f t="shared" si="63"/>
        <v>0</v>
      </c>
      <c r="Z139" s="140">
        <f t="shared" si="64"/>
        <v>0</v>
      </c>
      <c r="AA139" s="140">
        <f t="shared" si="65"/>
        <v>0</v>
      </c>
      <c r="AB139" s="140">
        <f t="shared" si="66"/>
        <v>0</v>
      </c>
      <c r="AC139" s="140">
        <f t="shared" si="67"/>
        <v>0</v>
      </c>
      <c r="AD139" s="140">
        <f t="shared" si="68"/>
        <v>0</v>
      </c>
      <c r="AE139" s="140">
        <f t="shared" si="69"/>
        <v>0</v>
      </c>
      <c r="AF139" s="140">
        <f t="shared" si="70"/>
        <v>0</v>
      </c>
      <c r="AG139" s="140">
        <f t="shared" si="71"/>
        <v>0</v>
      </c>
      <c r="AH139" s="140">
        <f t="shared" si="72"/>
        <v>0</v>
      </c>
      <c r="AI139" s="140">
        <f t="shared" si="73"/>
        <v>0</v>
      </c>
      <c r="AJ139" s="140">
        <f t="shared" si="74"/>
        <v>0</v>
      </c>
      <c r="AK139" s="140">
        <f t="shared" si="75"/>
        <v>0</v>
      </c>
      <c r="AL139" s="140">
        <f t="shared" si="76"/>
        <v>0</v>
      </c>
      <c r="AM139" s="140">
        <f t="shared" si="77"/>
        <v>0</v>
      </c>
      <c r="AN139" s="140">
        <f t="shared" si="78"/>
        <v>0</v>
      </c>
      <c r="AO139" s="140">
        <f t="shared" si="79"/>
        <v>0</v>
      </c>
      <c r="AP139" s="140">
        <f t="shared" si="80"/>
        <v>0</v>
      </c>
      <c r="AQ139" s="140">
        <f t="shared" si="81"/>
        <v>0</v>
      </c>
      <c r="AS139" s="146"/>
      <c r="AT139" s="203" t="s">
        <v>263</v>
      </c>
      <c r="AU139" s="204"/>
      <c r="AV139" s="168">
        <f>IF(AX130&gt;500,200,AX130-AV138-AV137-AV136-AV135-AV134)</f>
        <v>0</v>
      </c>
      <c r="AW139" s="168">
        <v>0.5</v>
      </c>
      <c r="AX139" s="169">
        <f t="shared" si="83"/>
        <v>0</v>
      </c>
    </row>
    <row r="140" spans="2:59">
      <c r="B140" s="205"/>
      <c r="C140" s="170" t="str">
        <f>'【補助シート】契約設備内訳表（負荷）'!D144</f>
        <v/>
      </c>
      <c r="D140" s="157">
        <f>'【補助シート】契約設備内訳表（負荷）'!V144</f>
        <v>0</v>
      </c>
      <c r="E140" s="171">
        <f>'【補助シート】契約設備内訳表（負荷）'!X144</f>
        <v>0</v>
      </c>
      <c r="F140" s="172" t="str">
        <f>IF(C140="","",IF(ISERROR(VLOOKUP(C140,'機器ｺｰﾄﾞ（非表示）'!$A$2:$H$80,3,FALSE)),"",VLOOKUP(C140,'機器ｺｰﾄﾞ（非表示）'!$A$2:$H$80,3,FALSE)))</f>
        <v/>
      </c>
      <c r="G140" s="173" t="str">
        <f>IF(ISBLANK(D140),"",IF(C140=103,(VLOOKUP(D140,$BC$3:$BD$14,2,1))/1000,IF(C140=106,(VLOOKUP(D140,$BF$3:$BG$12,2,1))/1000,IF(C140=104,(VLOOKUP(D140,$AZ$3:$BA$8,2,1))/1000,IF(ISERROR(VLOOKUP(C140,'機器ｺｰﾄﾞ（非表示）'!$A$2:$H$80,5,FALSE)),"",ROUND(VLOOKUP(C140,'機器ｺｰﾄﾞ（非表示）'!$A$2:$H$80,5,FALSE)*D140*VLOOKUP(C140,'機器ｺｰﾄﾞ（非表示）'!$A$2:$H$80,6,FALSE),3))))))</f>
        <v/>
      </c>
      <c r="H140" s="157">
        <f t="shared" si="55"/>
        <v>0</v>
      </c>
      <c r="I140" s="158" t="str">
        <f t="shared" si="56"/>
        <v/>
      </c>
      <c r="L140" s="205"/>
      <c r="M140" s="170" t="str">
        <f>'【補助シート】契約設備内訳表（負荷）'!AG144</f>
        <v/>
      </c>
      <c r="N140" s="174">
        <f>'【補助シート】契約設備内訳表（負荷）'!AY144</f>
        <v>0</v>
      </c>
      <c r="O140" s="171">
        <f>'【補助シート】契約設備内訳表（負荷）'!BA144</f>
        <v>0</v>
      </c>
      <c r="P140" s="175" t="str">
        <f>IF(M140="","",IF(ISERROR(VLOOKUP(M140,'機器ｺｰﾄﾞ（非表示）'!$A$2:$H$80,3,FALSE)),"",VLOOKUP(M140,'機器ｺｰﾄﾞ（非表示）'!$A$2:$H$80,3,FALSE)))</f>
        <v/>
      </c>
      <c r="Q140" s="163" t="str">
        <f>IF(N140=0,"",ROUND(IF(ISERROR(VLOOKUP(M140,'機器ｺｰﾄﾞ（非表示）'!$A$2:$H$80,5,FALSE)),"",VLOOKUP(M140,'機器ｺｰﾄﾞ（非表示）'!$A$2:$H$80,5,FALSE))*N140*VLOOKUP(M140,'機器ｺｰﾄﾞ（非表示）'!$A$2:$H$80,6,FALSE),3))</f>
        <v/>
      </c>
      <c r="R140" s="164">
        <f t="shared" si="57"/>
        <v>0</v>
      </c>
      <c r="S140" s="165" t="str">
        <f t="shared" si="58"/>
        <v/>
      </c>
      <c r="U140" s="140">
        <f t="shared" si="84"/>
        <v>0</v>
      </c>
      <c r="V140" s="140">
        <f t="shared" si="85"/>
        <v>0</v>
      </c>
      <c r="W140" s="140">
        <f t="shared" si="86"/>
        <v>0</v>
      </c>
      <c r="X140" s="140" t="str">
        <f t="shared" si="82"/>
        <v/>
      </c>
      <c r="Y140" s="140">
        <f t="shared" si="63"/>
        <v>0</v>
      </c>
      <c r="Z140" s="140">
        <f t="shared" si="64"/>
        <v>0</v>
      </c>
      <c r="AA140" s="140">
        <f t="shared" si="65"/>
        <v>0</v>
      </c>
      <c r="AB140" s="140">
        <f t="shared" si="66"/>
        <v>0</v>
      </c>
      <c r="AC140" s="140">
        <f t="shared" si="67"/>
        <v>0</v>
      </c>
      <c r="AD140" s="140">
        <f t="shared" si="68"/>
        <v>0</v>
      </c>
      <c r="AE140" s="140">
        <f t="shared" si="69"/>
        <v>0</v>
      </c>
      <c r="AF140" s="140">
        <f t="shared" si="70"/>
        <v>0</v>
      </c>
      <c r="AG140" s="140">
        <f t="shared" si="71"/>
        <v>0</v>
      </c>
      <c r="AH140" s="140">
        <f t="shared" si="72"/>
        <v>0</v>
      </c>
      <c r="AI140" s="140">
        <f t="shared" si="73"/>
        <v>0</v>
      </c>
      <c r="AJ140" s="140">
        <f t="shared" si="74"/>
        <v>0</v>
      </c>
      <c r="AK140" s="140">
        <f t="shared" si="75"/>
        <v>0</v>
      </c>
      <c r="AL140" s="140">
        <f t="shared" si="76"/>
        <v>0</v>
      </c>
      <c r="AM140" s="140">
        <f t="shared" si="77"/>
        <v>0</v>
      </c>
      <c r="AN140" s="140">
        <f t="shared" si="78"/>
        <v>0</v>
      </c>
      <c r="AO140" s="140">
        <f t="shared" si="79"/>
        <v>0</v>
      </c>
      <c r="AP140" s="140">
        <f t="shared" si="80"/>
        <v>0</v>
      </c>
      <c r="AQ140" s="140">
        <f t="shared" si="81"/>
        <v>0</v>
      </c>
      <c r="AS140" s="146" t="s">
        <v>250</v>
      </c>
      <c r="AT140" s="166" t="s">
        <v>264</v>
      </c>
      <c r="AU140" s="167"/>
      <c r="AV140" s="180"/>
      <c r="AW140" s="180"/>
      <c r="AX140" s="181"/>
    </row>
    <row r="141" spans="2:59">
      <c r="B141" s="205"/>
      <c r="C141" s="170" t="str">
        <f>'【補助シート】契約設備内訳表（負荷）'!D145</f>
        <v/>
      </c>
      <c r="D141" s="157">
        <f>'【補助シート】契約設備内訳表（負荷）'!V145</f>
        <v>0</v>
      </c>
      <c r="E141" s="171">
        <f>'【補助シート】契約設備内訳表（負荷）'!X145</f>
        <v>0</v>
      </c>
      <c r="F141" s="172" t="str">
        <f>IF(C141="","",IF(ISERROR(VLOOKUP(C141,'機器ｺｰﾄﾞ（非表示）'!$A$2:$H$80,3,FALSE)),"",VLOOKUP(C141,'機器ｺｰﾄﾞ（非表示）'!$A$2:$H$80,3,FALSE)))</f>
        <v/>
      </c>
      <c r="G141" s="173" t="str">
        <f>IF(ISBLANK(D141),"",IF(C141=103,(VLOOKUP(D141,$BC$3:$BD$14,2,1))/1000,IF(C141=106,(VLOOKUP(D141,$BF$3:$BG$12,2,1))/1000,IF(C141=104,(VLOOKUP(D141,$AZ$3:$BA$8,2,1))/1000,IF(ISERROR(VLOOKUP(C141,'機器ｺｰﾄﾞ（非表示）'!$A$2:$H$80,5,FALSE)),"",ROUND(VLOOKUP(C141,'機器ｺｰﾄﾞ（非表示）'!$A$2:$H$80,5,FALSE)*D141*VLOOKUP(C141,'機器ｺｰﾄﾞ（非表示）'!$A$2:$H$80,6,FALSE),3))))))</f>
        <v/>
      </c>
      <c r="H141" s="157">
        <f t="shared" si="55"/>
        <v>0</v>
      </c>
      <c r="I141" s="158" t="str">
        <f t="shared" si="56"/>
        <v/>
      </c>
      <c r="L141" s="205"/>
      <c r="M141" s="170" t="str">
        <f>'【補助シート】契約設備内訳表（負荷）'!AG145</f>
        <v/>
      </c>
      <c r="N141" s="174">
        <f>'【補助シート】契約設備内訳表（負荷）'!AY145</f>
        <v>0</v>
      </c>
      <c r="O141" s="171">
        <f>'【補助シート】契約設備内訳表（負荷）'!BA145</f>
        <v>0</v>
      </c>
      <c r="P141" s="175" t="str">
        <f>IF(M141="","",IF(ISERROR(VLOOKUP(M141,'機器ｺｰﾄﾞ（非表示）'!$A$2:$H$80,3,FALSE)),"",VLOOKUP(M141,'機器ｺｰﾄﾞ（非表示）'!$A$2:$H$80,3,FALSE)))</f>
        <v/>
      </c>
      <c r="Q141" s="163" t="str">
        <f>IF(N141=0,"",ROUND(IF(ISERROR(VLOOKUP(M141,'機器ｺｰﾄﾞ（非表示）'!$A$2:$H$80,5,FALSE)),"",VLOOKUP(M141,'機器ｺｰﾄﾞ（非表示）'!$A$2:$H$80,5,FALSE))*N141*VLOOKUP(M141,'機器ｺｰﾄﾞ（非表示）'!$A$2:$H$80,6,FALSE),3))</f>
        <v/>
      </c>
      <c r="R141" s="164">
        <f t="shared" si="57"/>
        <v>0</v>
      </c>
      <c r="S141" s="165" t="str">
        <f t="shared" si="58"/>
        <v/>
      </c>
      <c r="U141" s="140">
        <f t="shared" si="84"/>
        <v>0</v>
      </c>
      <c r="V141" s="140">
        <f t="shared" si="85"/>
        <v>0</v>
      </c>
      <c r="W141" s="140">
        <f t="shared" si="86"/>
        <v>0</v>
      </c>
      <c r="X141" s="140" t="str">
        <f t="shared" si="82"/>
        <v/>
      </c>
      <c r="Y141" s="140">
        <f t="shared" si="63"/>
        <v>0</v>
      </c>
      <c r="Z141" s="140">
        <f t="shared" si="64"/>
        <v>0</v>
      </c>
      <c r="AA141" s="140">
        <f t="shared" si="65"/>
        <v>0</v>
      </c>
      <c r="AB141" s="140">
        <f t="shared" si="66"/>
        <v>0</v>
      </c>
      <c r="AC141" s="140">
        <f t="shared" si="67"/>
        <v>0</v>
      </c>
      <c r="AD141" s="140">
        <f t="shared" si="68"/>
        <v>0</v>
      </c>
      <c r="AE141" s="140">
        <f t="shared" si="69"/>
        <v>0</v>
      </c>
      <c r="AF141" s="140">
        <f t="shared" si="70"/>
        <v>0</v>
      </c>
      <c r="AG141" s="140">
        <f t="shared" si="71"/>
        <v>0</v>
      </c>
      <c r="AH141" s="140">
        <f t="shared" si="72"/>
        <v>0</v>
      </c>
      <c r="AI141" s="140">
        <f t="shared" si="73"/>
        <v>0</v>
      </c>
      <c r="AJ141" s="140">
        <f t="shared" si="74"/>
        <v>0</v>
      </c>
      <c r="AK141" s="140">
        <f t="shared" si="75"/>
        <v>0</v>
      </c>
      <c r="AL141" s="140">
        <f t="shared" si="76"/>
        <v>0</v>
      </c>
      <c r="AM141" s="140">
        <f t="shared" si="77"/>
        <v>0</v>
      </c>
      <c r="AN141" s="140">
        <f t="shared" si="78"/>
        <v>0</v>
      </c>
      <c r="AO141" s="140">
        <f t="shared" si="79"/>
        <v>0</v>
      </c>
      <c r="AP141" s="140">
        <f t="shared" si="80"/>
        <v>0</v>
      </c>
      <c r="AQ141" s="140">
        <f t="shared" si="81"/>
        <v>0</v>
      </c>
      <c r="AS141" s="206"/>
      <c r="AT141" s="176" t="s">
        <v>265</v>
      </c>
      <c r="AU141" s="177"/>
      <c r="AV141" s="185">
        <f>AV142-AV139-AV138-AV137-AV136-AV135-AV134</f>
        <v>0</v>
      </c>
      <c r="AW141" s="185">
        <v>0.3</v>
      </c>
      <c r="AX141" s="186">
        <f>ROUND(AV141*AW141,3)</f>
        <v>0</v>
      </c>
    </row>
    <row r="142" spans="2:59">
      <c r="B142" s="205"/>
      <c r="C142" s="170" t="str">
        <f>'【補助シート】契約設備内訳表（負荷）'!D146</f>
        <v/>
      </c>
      <c r="D142" s="157">
        <f>'【補助シート】契約設備内訳表（負荷）'!V146</f>
        <v>0</v>
      </c>
      <c r="E142" s="171">
        <f>'【補助シート】契約設備内訳表（負荷）'!X146</f>
        <v>0</v>
      </c>
      <c r="F142" s="172" t="str">
        <f>IF(C142="","",IF(ISERROR(VLOOKUP(C142,'機器ｺｰﾄﾞ（非表示）'!$A$2:$H$80,3,FALSE)),"",VLOOKUP(C142,'機器ｺｰﾄﾞ（非表示）'!$A$2:$H$80,3,FALSE)))</f>
        <v/>
      </c>
      <c r="G142" s="173" t="str">
        <f>IF(ISBLANK(D142),"",IF(C142=103,(VLOOKUP(D142,$BC$3:$BD$14,2,1))/1000,IF(C142=106,(VLOOKUP(D142,$BF$3:$BG$12,2,1))/1000,IF(C142=104,(VLOOKUP(D142,$AZ$3:$BA$8,2,1))/1000,IF(ISERROR(VLOOKUP(C142,'機器ｺｰﾄﾞ（非表示）'!$A$2:$H$80,5,FALSE)),"",ROUND(VLOOKUP(C142,'機器ｺｰﾄﾞ（非表示）'!$A$2:$H$80,5,FALSE)*D142*VLOOKUP(C142,'機器ｺｰﾄﾞ（非表示）'!$A$2:$H$80,6,FALSE),3))))))</f>
        <v/>
      </c>
      <c r="H142" s="157">
        <f t="shared" si="55"/>
        <v>0</v>
      </c>
      <c r="I142" s="158" t="str">
        <f t="shared" si="56"/>
        <v/>
      </c>
      <c r="L142" s="205"/>
      <c r="M142" s="170" t="str">
        <f>'【補助シート】契約設備内訳表（負荷）'!AG146</f>
        <v/>
      </c>
      <c r="N142" s="174">
        <f>'【補助シート】契約設備内訳表（負荷）'!AY146</f>
        <v>0</v>
      </c>
      <c r="O142" s="171">
        <f>'【補助シート】契約設備内訳表（負荷）'!BA146</f>
        <v>0</v>
      </c>
      <c r="P142" s="175" t="str">
        <f>IF(M142="","",IF(ISERROR(VLOOKUP(M142,'機器ｺｰﾄﾞ（非表示）'!$A$2:$H$80,3,FALSE)),"",VLOOKUP(M142,'機器ｺｰﾄﾞ（非表示）'!$A$2:$H$80,3,FALSE)))</f>
        <v/>
      </c>
      <c r="Q142" s="163" t="str">
        <f>IF(N142=0,"",ROUND(IF(ISERROR(VLOOKUP(M142,'機器ｺｰﾄﾞ（非表示）'!$A$2:$H$80,5,FALSE)),"",VLOOKUP(M142,'機器ｺｰﾄﾞ（非表示）'!$A$2:$H$80,5,FALSE))*N142*VLOOKUP(M142,'機器ｺｰﾄﾞ（非表示）'!$A$2:$H$80,6,FALSE),3))</f>
        <v/>
      </c>
      <c r="R142" s="164">
        <f t="shared" si="57"/>
        <v>0</v>
      </c>
      <c r="S142" s="165" t="str">
        <f t="shared" si="58"/>
        <v/>
      </c>
      <c r="U142" s="140">
        <f t="shared" si="84"/>
        <v>0</v>
      </c>
      <c r="V142" s="140">
        <f t="shared" si="85"/>
        <v>0</v>
      </c>
      <c r="W142" s="140">
        <f t="shared" si="86"/>
        <v>0</v>
      </c>
      <c r="X142" s="140" t="str">
        <f t="shared" si="82"/>
        <v/>
      </c>
      <c r="Y142" s="140">
        <f t="shared" si="63"/>
        <v>0</v>
      </c>
      <c r="Z142" s="140">
        <f t="shared" si="64"/>
        <v>0</v>
      </c>
      <c r="AA142" s="140">
        <f t="shared" si="65"/>
        <v>0</v>
      </c>
      <c r="AB142" s="140">
        <f t="shared" si="66"/>
        <v>0</v>
      </c>
      <c r="AC142" s="140">
        <f t="shared" si="67"/>
        <v>0</v>
      </c>
      <c r="AD142" s="140">
        <f t="shared" si="68"/>
        <v>0</v>
      </c>
      <c r="AE142" s="140">
        <f t="shared" si="69"/>
        <v>0</v>
      </c>
      <c r="AF142" s="140">
        <f t="shared" si="70"/>
        <v>0</v>
      </c>
      <c r="AG142" s="140">
        <f t="shared" si="71"/>
        <v>0</v>
      </c>
      <c r="AH142" s="140">
        <f t="shared" si="72"/>
        <v>0</v>
      </c>
      <c r="AI142" s="140">
        <f t="shared" si="73"/>
        <v>0</v>
      </c>
      <c r="AJ142" s="140">
        <f t="shared" si="74"/>
        <v>0</v>
      </c>
      <c r="AK142" s="140">
        <f t="shared" si="75"/>
        <v>0</v>
      </c>
      <c r="AL142" s="140">
        <f t="shared" si="76"/>
        <v>0</v>
      </c>
      <c r="AM142" s="140">
        <f t="shared" si="77"/>
        <v>0</v>
      </c>
      <c r="AN142" s="140">
        <f t="shared" si="78"/>
        <v>0</v>
      </c>
      <c r="AO142" s="140">
        <f t="shared" si="79"/>
        <v>0</v>
      </c>
      <c r="AP142" s="140">
        <f t="shared" si="80"/>
        <v>0</v>
      </c>
      <c r="AQ142" s="140">
        <f t="shared" si="81"/>
        <v>0</v>
      </c>
      <c r="AS142" s="206"/>
      <c r="AT142" s="188" t="s">
        <v>266</v>
      </c>
      <c r="AU142" s="189"/>
      <c r="AV142" s="168">
        <f>AX130</f>
        <v>0</v>
      </c>
      <c r="AW142" s="168"/>
      <c r="AX142" s="169">
        <f>SUM(AX134:AX141)</f>
        <v>0</v>
      </c>
    </row>
    <row r="143" spans="2:59">
      <c r="B143" s="205"/>
      <c r="C143" s="170" t="str">
        <f>'【補助シート】契約設備内訳表（負荷）'!D147</f>
        <v/>
      </c>
      <c r="D143" s="157">
        <f>'【補助シート】契約設備内訳表（負荷）'!V147</f>
        <v>0</v>
      </c>
      <c r="E143" s="171">
        <f>'【補助シート】契約設備内訳表（負荷）'!X147</f>
        <v>0</v>
      </c>
      <c r="F143" s="172" t="str">
        <f>IF(C143="","",IF(ISERROR(VLOOKUP(C143,'機器ｺｰﾄﾞ（非表示）'!$A$2:$H$80,3,FALSE)),"",VLOOKUP(C143,'機器ｺｰﾄﾞ（非表示）'!$A$2:$H$80,3,FALSE)))</f>
        <v/>
      </c>
      <c r="G143" s="173" t="str">
        <f>IF(ISBLANK(D143),"",IF(C143=103,(VLOOKUP(D143,$BC$3:$BD$14,2,1))/1000,IF(C143=106,(VLOOKUP(D143,$BF$3:$BG$12,2,1))/1000,IF(C143=104,(VLOOKUP(D143,$AZ$3:$BA$8,2,1))/1000,IF(ISERROR(VLOOKUP(C143,'機器ｺｰﾄﾞ（非表示）'!$A$2:$H$80,5,FALSE)),"",ROUND(VLOOKUP(C143,'機器ｺｰﾄﾞ（非表示）'!$A$2:$H$80,5,FALSE)*D143*VLOOKUP(C143,'機器ｺｰﾄﾞ（非表示）'!$A$2:$H$80,6,FALSE),3))))))</f>
        <v/>
      </c>
      <c r="H143" s="157">
        <f t="shared" si="55"/>
        <v>0</v>
      </c>
      <c r="I143" s="158" t="str">
        <f t="shared" si="56"/>
        <v/>
      </c>
      <c r="L143" s="205"/>
      <c r="M143" s="170" t="str">
        <f>'【補助シート】契約設備内訳表（負荷）'!AG147</f>
        <v/>
      </c>
      <c r="N143" s="174">
        <f>'【補助シート】契約設備内訳表（負荷）'!AY147</f>
        <v>0</v>
      </c>
      <c r="O143" s="171">
        <f>'【補助シート】契約設備内訳表（負荷）'!BA147</f>
        <v>0</v>
      </c>
      <c r="P143" s="175" t="str">
        <f>IF(M143="","",IF(ISERROR(VLOOKUP(M143,'機器ｺｰﾄﾞ（非表示）'!$A$2:$H$80,3,FALSE)),"",VLOOKUP(M143,'機器ｺｰﾄﾞ（非表示）'!$A$2:$H$80,3,FALSE)))</f>
        <v/>
      </c>
      <c r="Q143" s="163" t="str">
        <f>IF(N143=0,"",ROUND(IF(ISERROR(VLOOKUP(M143,'機器ｺｰﾄﾞ（非表示）'!$A$2:$H$80,5,FALSE)),"",VLOOKUP(M143,'機器ｺｰﾄﾞ（非表示）'!$A$2:$H$80,5,FALSE))*N143*VLOOKUP(M143,'機器ｺｰﾄﾞ（非表示）'!$A$2:$H$80,6,FALSE),3))</f>
        <v/>
      </c>
      <c r="R143" s="164">
        <f t="shared" si="57"/>
        <v>0</v>
      </c>
      <c r="S143" s="165" t="str">
        <f t="shared" si="58"/>
        <v/>
      </c>
      <c r="U143" s="140">
        <f t="shared" si="84"/>
        <v>0</v>
      </c>
      <c r="V143" s="140">
        <f t="shared" si="85"/>
        <v>0</v>
      </c>
      <c r="W143" s="140">
        <f t="shared" si="86"/>
        <v>0</v>
      </c>
      <c r="X143" s="140" t="str">
        <f t="shared" si="82"/>
        <v/>
      </c>
      <c r="Y143" s="140">
        <f t="shared" si="63"/>
        <v>0</v>
      </c>
      <c r="Z143" s="140">
        <f t="shared" si="64"/>
        <v>0</v>
      </c>
      <c r="AA143" s="140">
        <f t="shared" si="65"/>
        <v>0</v>
      </c>
      <c r="AB143" s="140">
        <f t="shared" si="66"/>
        <v>0</v>
      </c>
      <c r="AC143" s="140">
        <f t="shared" si="67"/>
        <v>0</v>
      </c>
      <c r="AD143" s="140">
        <f t="shared" si="68"/>
        <v>0</v>
      </c>
      <c r="AE143" s="140">
        <f t="shared" si="69"/>
        <v>0</v>
      </c>
      <c r="AF143" s="140">
        <f t="shared" si="70"/>
        <v>0</v>
      </c>
      <c r="AG143" s="140">
        <f t="shared" si="71"/>
        <v>0</v>
      </c>
      <c r="AH143" s="140">
        <f t="shared" si="72"/>
        <v>0</v>
      </c>
      <c r="AI143" s="140">
        <f t="shared" si="73"/>
        <v>0</v>
      </c>
      <c r="AJ143" s="140">
        <f t="shared" si="74"/>
        <v>0</v>
      </c>
      <c r="AK143" s="140">
        <f t="shared" si="75"/>
        <v>0</v>
      </c>
      <c r="AL143" s="140">
        <f t="shared" si="76"/>
        <v>0</v>
      </c>
      <c r="AM143" s="140">
        <f t="shared" si="77"/>
        <v>0</v>
      </c>
      <c r="AN143" s="140">
        <f t="shared" si="78"/>
        <v>0</v>
      </c>
      <c r="AO143" s="140">
        <f t="shared" si="79"/>
        <v>0</v>
      </c>
      <c r="AP143" s="140">
        <f t="shared" si="80"/>
        <v>0</v>
      </c>
      <c r="AQ143" s="140">
        <f t="shared" si="81"/>
        <v>0</v>
      </c>
      <c r="AS143" s="206"/>
      <c r="AT143" s="207"/>
      <c r="AU143" s="208"/>
      <c r="AV143" s="209"/>
      <c r="AW143" s="209"/>
      <c r="AX143" s="210"/>
    </row>
    <row r="144" spans="2:59" ht="14.25" thickBot="1">
      <c r="B144" s="205"/>
      <c r="C144" s="170" t="str">
        <f>'【補助シート】契約設備内訳表（負荷）'!D148</f>
        <v/>
      </c>
      <c r="D144" s="157">
        <f>'【補助シート】契約設備内訳表（負荷）'!V148</f>
        <v>0</v>
      </c>
      <c r="E144" s="171">
        <f>'【補助シート】契約設備内訳表（負荷）'!X148</f>
        <v>0</v>
      </c>
      <c r="F144" s="172" t="str">
        <f>IF(C144="","",IF(ISERROR(VLOOKUP(C144,'機器ｺｰﾄﾞ（非表示）'!$A$2:$H$80,3,FALSE)),"",VLOOKUP(C144,'機器ｺｰﾄﾞ（非表示）'!$A$2:$H$80,3,FALSE)))</f>
        <v/>
      </c>
      <c r="G144" s="173" t="str">
        <f>IF(ISBLANK(D144),"",IF(C144=103,(VLOOKUP(D144,$BC$3:$BD$14,2,1))/1000,IF(C144=106,(VLOOKUP(D144,$BF$3:$BG$12,2,1))/1000,IF(C144=104,(VLOOKUP(D144,$AZ$3:$BA$8,2,1))/1000,IF(ISERROR(VLOOKUP(C144,'機器ｺｰﾄﾞ（非表示）'!$A$2:$H$80,5,FALSE)),"",ROUND(VLOOKUP(C144,'機器ｺｰﾄﾞ（非表示）'!$A$2:$H$80,5,FALSE)*D144*VLOOKUP(C144,'機器ｺｰﾄﾞ（非表示）'!$A$2:$H$80,6,FALSE),3))))))</f>
        <v/>
      </c>
      <c r="H144" s="157">
        <f t="shared" si="55"/>
        <v>0</v>
      </c>
      <c r="I144" s="158" t="str">
        <f t="shared" si="56"/>
        <v/>
      </c>
      <c r="L144" s="205"/>
      <c r="M144" s="170" t="str">
        <f>'【補助シート】契約設備内訳表（負荷）'!AG148</f>
        <v/>
      </c>
      <c r="N144" s="174">
        <f>'【補助シート】契約設備内訳表（負荷）'!AY148</f>
        <v>0</v>
      </c>
      <c r="O144" s="171">
        <f>'【補助シート】契約設備内訳表（負荷）'!BA148</f>
        <v>0</v>
      </c>
      <c r="P144" s="175" t="str">
        <f>IF(M144="","",IF(ISERROR(VLOOKUP(M144,'機器ｺｰﾄﾞ（非表示）'!$A$2:$H$80,3,FALSE)),"",VLOOKUP(M144,'機器ｺｰﾄﾞ（非表示）'!$A$2:$H$80,3,FALSE)))</f>
        <v/>
      </c>
      <c r="Q144" s="163" t="str">
        <f>IF(N144=0,"",ROUND(IF(ISERROR(VLOOKUP(M144,'機器ｺｰﾄﾞ（非表示）'!$A$2:$H$80,5,FALSE)),"",VLOOKUP(M144,'機器ｺｰﾄﾞ（非表示）'!$A$2:$H$80,5,FALSE))*N144*VLOOKUP(M144,'機器ｺｰﾄﾞ（非表示）'!$A$2:$H$80,6,FALSE),3))</f>
        <v/>
      </c>
      <c r="R144" s="164">
        <f t="shared" si="57"/>
        <v>0</v>
      </c>
      <c r="S144" s="165" t="str">
        <f t="shared" si="58"/>
        <v/>
      </c>
      <c r="U144" s="140">
        <f t="shared" si="84"/>
        <v>0</v>
      </c>
      <c r="V144" s="140">
        <f t="shared" si="85"/>
        <v>0</v>
      </c>
      <c r="W144" s="140">
        <f t="shared" si="86"/>
        <v>0</v>
      </c>
      <c r="X144" s="140" t="str">
        <f t="shared" si="82"/>
        <v/>
      </c>
      <c r="Y144" s="140">
        <f t="shared" si="63"/>
        <v>0</v>
      </c>
      <c r="Z144" s="140">
        <f t="shared" si="64"/>
        <v>0</v>
      </c>
      <c r="AA144" s="140">
        <f t="shared" si="65"/>
        <v>0</v>
      </c>
      <c r="AB144" s="140">
        <f t="shared" si="66"/>
        <v>0</v>
      </c>
      <c r="AC144" s="140">
        <f t="shared" si="67"/>
        <v>0</v>
      </c>
      <c r="AD144" s="140">
        <f t="shared" si="68"/>
        <v>0</v>
      </c>
      <c r="AE144" s="140">
        <f t="shared" si="69"/>
        <v>0</v>
      </c>
      <c r="AF144" s="140">
        <f t="shared" si="70"/>
        <v>0</v>
      </c>
      <c r="AG144" s="140">
        <f t="shared" si="71"/>
        <v>0</v>
      </c>
      <c r="AH144" s="140">
        <f t="shared" si="72"/>
        <v>0</v>
      </c>
      <c r="AI144" s="140">
        <f t="shared" si="73"/>
        <v>0</v>
      </c>
      <c r="AJ144" s="140">
        <f t="shared" si="74"/>
        <v>0</v>
      </c>
      <c r="AK144" s="140">
        <f t="shared" si="75"/>
        <v>0</v>
      </c>
      <c r="AL144" s="140">
        <f t="shared" si="76"/>
        <v>0</v>
      </c>
      <c r="AM144" s="140">
        <f t="shared" si="77"/>
        <v>0</v>
      </c>
      <c r="AN144" s="140">
        <f t="shared" si="78"/>
        <v>0</v>
      </c>
      <c r="AO144" s="140">
        <f t="shared" si="79"/>
        <v>0</v>
      </c>
      <c r="AP144" s="140">
        <f t="shared" si="80"/>
        <v>0</v>
      </c>
      <c r="AQ144" s="140">
        <f t="shared" si="81"/>
        <v>0</v>
      </c>
      <c r="AS144" s="211"/>
      <c r="AT144" s="212"/>
      <c r="AU144" s="213"/>
      <c r="AV144" s="214" t="s">
        <v>267</v>
      </c>
      <c r="AW144" s="215"/>
      <c r="AX144" s="216">
        <f>ROUND(AX142,0)</f>
        <v>0</v>
      </c>
    </row>
    <row r="145" spans="2:54">
      <c r="B145" s="205"/>
      <c r="C145" s="170" t="str">
        <f>'【補助シート】契約設備内訳表（負荷）'!D149</f>
        <v/>
      </c>
      <c r="D145" s="157">
        <f>'【補助シート】契約設備内訳表（負荷）'!V149</f>
        <v>0</v>
      </c>
      <c r="E145" s="171">
        <f>'【補助シート】契約設備内訳表（負荷）'!X149</f>
        <v>0</v>
      </c>
      <c r="F145" s="172" t="str">
        <f>IF(C145="","",IF(ISERROR(VLOOKUP(C145,'機器ｺｰﾄﾞ（非表示）'!$A$2:$H$80,3,FALSE)),"",VLOOKUP(C145,'機器ｺｰﾄﾞ（非表示）'!$A$2:$H$80,3,FALSE)))</f>
        <v/>
      </c>
      <c r="G145" s="173" t="str">
        <f>IF(ISBLANK(D145),"",IF(C145=103,(VLOOKUP(D145,$BC$3:$BD$14,2,1))/1000,IF(C145=106,(VLOOKUP(D145,$BF$3:$BG$12,2,1))/1000,IF(C145=104,(VLOOKUP(D145,$AZ$3:$BA$8,2,1))/1000,IF(ISERROR(VLOOKUP(C145,'機器ｺｰﾄﾞ（非表示）'!$A$2:$H$80,5,FALSE)),"",ROUND(VLOOKUP(C145,'機器ｺｰﾄﾞ（非表示）'!$A$2:$H$80,5,FALSE)*D145*VLOOKUP(C145,'機器ｺｰﾄﾞ（非表示）'!$A$2:$H$80,6,FALSE),3))))))</f>
        <v/>
      </c>
      <c r="H145" s="157">
        <f t="shared" si="55"/>
        <v>0</v>
      </c>
      <c r="I145" s="158" t="str">
        <f t="shared" si="56"/>
        <v/>
      </c>
      <c r="L145" s="205"/>
      <c r="M145" s="170" t="str">
        <f>'【補助シート】契約設備内訳表（負荷）'!AG149</f>
        <v/>
      </c>
      <c r="N145" s="174">
        <f>'【補助シート】契約設備内訳表（負荷）'!AY149</f>
        <v>0</v>
      </c>
      <c r="O145" s="171">
        <f>'【補助シート】契約設備内訳表（負荷）'!BA149</f>
        <v>0</v>
      </c>
      <c r="P145" s="175" t="str">
        <f>IF(M145="","",IF(ISERROR(VLOOKUP(M145,'機器ｺｰﾄﾞ（非表示）'!$A$2:$H$80,3,FALSE)),"",VLOOKUP(M145,'機器ｺｰﾄﾞ（非表示）'!$A$2:$H$80,3,FALSE)))</f>
        <v/>
      </c>
      <c r="Q145" s="163" t="str">
        <f>IF(N145=0,"",ROUND(IF(ISERROR(VLOOKUP(M145,'機器ｺｰﾄﾞ（非表示）'!$A$2:$H$80,5,FALSE)),"",VLOOKUP(M145,'機器ｺｰﾄﾞ（非表示）'!$A$2:$H$80,5,FALSE))*N145*VLOOKUP(M145,'機器ｺｰﾄﾞ（非表示）'!$A$2:$H$80,6,FALSE),3))</f>
        <v/>
      </c>
      <c r="R145" s="164">
        <f t="shared" si="57"/>
        <v>0</v>
      </c>
      <c r="S145" s="165" t="str">
        <f t="shared" si="58"/>
        <v/>
      </c>
      <c r="U145" s="140">
        <f t="shared" si="84"/>
        <v>0</v>
      </c>
      <c r="V145" s="140">
        <f t="shared" si="85"/>
        <v>0</v>
      </c>
      <c r="W145" s="140">
        <f t="shared" si="86"/>
        <v>0</v>
      </c>
      <c r="X145" s="140" t="str">
        <f t="shared" si="82"/>
        <v/>
      </c>
      <c r="Y145" s="140">
        <f t="shared" si="63"/>
        <v>0</v>
      </c>
      <c r="Z145" s="140">
        <f t="shared" si="64"/>
        <v>0</v>
      </c>
      <c r="AA145" s="140">
        <f t="shared" si="65"/>
        <v>0</v>
      </c>
      <c r="AB145" s="140">
        <f t="shared" si="66"/>
        <v>0</v>
      </c>
      <c r="AC145" s="140">
        <f t="shared" si="67"/>
        <v>0</v>
      </c>
      <c r="AD145" s="140">
        <f t="shared" si="68"/>
        <v>0</v>
      </c>
      <c r="AE145" s="140">
        <f t="shared" si="69"/>
        <v>0</v>
      </c>
      <c r="AF145" s="140">
        <f t="shared" si="70"/>
        <v>0</v>
      </c>
      <c r="AG145" s="140">
        <f t="shared" si="71"/>
        <v>0</v>
      </c>
      <c r="AH145" s="140">
        <f t="shared" si="72"/>
        <v>0</v>
      </c>
      <c r="AI145" s="140">
        <f t="shared" si="73"/>
        <v>0</v>
      </c>
      <c r="AJ145" s="140">
        <f t="shared" si="74"/>
        <v>0</v>
      </c>
      <c r="AK145" s="140">
        <f t="shared" si="75"/>
        <v>0</v>
      </c>
      <c r="AL145" s="140">
        <f t="shared" si="76"/>
        <v>0</v>
      </c>
      <c r="AM145" s="140">
        <f t="shared" si="77"/>
        <v>0</v>
      </c>
      <c r="AN145" s="140">
        <f t="shared" si="78"/>
        <v>0</v>
      </c>
      <c r="AO145" s="140">
        <f t="shared" si="79"/>
        <v>0</v>
      </c>
      <c r="AP145" s="140">
        <f t="shared" si="80"/>
        <v>0</v>
      </c>
      <c r="AQ145" s="140">
        <f t="shared" si="81"/>
        <v>0</v>
      </c>
    </row>
    <row r="146" spans="2:54">
      <c r="B146" s="205"/>
      <c r="C146" s="170" t="str">
        <f>'【補助シート】契約設備内訳表（負荷）'!D150</f>
        <v/>
      </c>
      <c r="D146" s="157">
        <f>'【補助シート】契約設備内訳表（負荷）'!V150</f>
        <v>0</v>
      </c>
      <c r="E146" s="171">
        <f>'【補助シート】契約設備内訳表（負荷）'!X150</f>
        <v>0</v>
      </c>
      <c r="F146" s="172" t="str">
        <f>IF(C146="","",IF(ISERROR(VLOOKUP(C146,'機器ｺｰﾄﾞ（非表示）'!$A$2:$H$80,3,FALSE)),"",VLOOKUP(C146,'機器ｺｰﾄﾞ（非表示）'!$A$2:$H$80,3,FALSE)))</f>
        <v/>
      </c>
      <c r="G146" s="173" t="str">
        <f>IF(ISBLANK(D146),"",IF(C146=103,(VLOOKUP(D146,$BC$3:$BD$14,2,1))/1000,IF(C146=106,(VLOOKUP(D146,$BF$3:$BG$12,2,1))/1000,IF(C146=104,(VLOOKUP(D146,$AZ$3:$BA$8,2,1))/1000,IF(ISERROR(VLOOKUP(C146,'機器ｺｰﾄﾞ（非表示）'!$A$2:$H$80,5,FALSE)),"",ROUND(VLOOKUP(C146,'機器ｺｰﾄﾞ（非表示）'!$A$2:$H$80,5,FALSE)*D146*VLOOKUP(C146,'機器ｺｰﾄﾞ（非表示）'!$A$2:$H$80,6,FALSE),3))))))</f>
        <v/>
      </c>
      <c r="H146" s="157">
        <f t="shared" si="55"/>
        <v>0</v>
      </c>
      <c r="I146" s="158" t="str">
        <f t="shared" si="56"/>
        <v/>
      </c>
      <c r="L146" s="205"/>
      <c r="M146" s="170" t="str">
        <f>'【補助シート】契約設備内訳表（負荷）'!AG150</f>
        <v/>
      </c>
      <c r="N146" s="174">
        <f>'【補助シート】契約設備内訳表（負荷）'!AY150</f>
        <v>0</v>
      </c>
      <c r="O146" s="171">
        <f>'【補助シート】契約設備内訳表（負荷）'!BA150</f>
        <v>0</v>
      </c>
      <c r="P146" s="175" t="str">
        <f>IF(M146="","",IF(ISERROR(VLOOKUP(M146,'機器ｺｰﾄﾞ（非表示）'!$A$2:$H$80,3,FALSE)),"",VLOOKUP(M146,'機器ｺｰﾄﾞ（非表示）'!$A$2:$H$80,3,FALSE)))</f>
        <v/>
      </c>
      <c r="Q146" s="163" t="str">
        <f>IF(N146=0,"",ROUND(IF(ISERROR(VLOOKUP(M146,'機器ｺｰﾄﾞ（非表示）'!$A$2:$H$80,5,FALSE)),"",VLOOKUP(M146,'機器ｺｰﾄﾞ（非表示）'!$A$2:$H$80,5,FALSE))*N146*VLOOKUP(M146,'機器ｺｰﾄﾞ（非表示）'!$A$2:$H$80,6,FALSE),3))</f>
        <v/>
      </c>
      <c r="R146" s="164">
        <f t="shared" si="57"/>
        <v>0</v>
      </c>
      <c r="S146" s="165" t="str">
        <f t="shared" si="58"/>
        <v/>
      </c>
      <c r="U146" s="140">
        <f t="shared" si="84"/>
        <v>0</v>
      </c>
      <c r="V146" s="140">
        <f t="shared" si="85"/>
        <v>0</v>
      </c>
      <c r="W146" s="140">
        <f t="shared" si="86"/>
        <v>0</v>
      </c>
      <c r="X146" s="140" t="str">
        <f t="shared" si="82"/>
        <v/>
      </c>
      <c r="Y146" s="140">
        <f t="shared" si="63"/>
        <v>0</v>
      </c>
      <c r="Z146" s="140">
        <f t="shared" si="64"/>
        <v>0</v>
      </c>
      <c r="AA146" s="140">
        <f t="shared" si="65"/>
        <v>0</v>
      </c>
      <c r="AB146" s="140">
        <f t="shared" si="66"/>
        <v>0</v>
      </c>
      <c r="AC146" s="140">
        <f t="shared" si="67"/>
        <v>0</v>
      </c>
      <c r="AD146" s="140">
        <f t="shared" si="68"/>
        <v>0</v>
      </c>
      <c r="AE146" s="140">
        <f t="shared" si="69"/>
        <v>0</v>
      </c>
      <c r="AF146" s="140">
        <f t="shared" si="70"/>
        <v>0</v>
      </c>
      <c r="AG146" s="140">
        <f t="shared" si="71"/>
        <v>0</v>
      </c>
      <c r="AH146" s="140">
        <f t="shared" si="72"/>
        <v>0</v>
      </c>
      <c r="AI146" s="140">
        <f t="shared" si="73"/>
        <v>0</v>
      </c>
      <c r="AJ146" s="140">
        <f t="shared" si="74"/>
        <v>0</v>
      </c>
      <c r="AK146" s="140">
        <f t="shared" si="75"/>
        <v>0</v>
      </c>
      <c r="AL146" s="140">
        <f t="shared" si="76"/>
        <v>0</v>
      </c>
      <c r="AM146" s="140">
        <f t="shared" si="77"/>
        <v>0</v>
      </c>
      <c r="AN146" s="140">
        <f t="shared" si="78"/>
        <v>0</v>
      </c>
      <c r="AO146" s="140">
        <f t="shared" si="79"/>
        <v>0</v>
      </c>
      <c r="AP146" s="140">
        <f t="shared" si="80"/>
        <v>0</v>
      </c>
      <c r="AQ146" s="140">
        <f t="shared" si="81"/>
        <v>0</v>
      </c>
      <c r="AZ146" s="217"/>
      <c r="BA146" s="217"/>
    </row>
    <row r="147" spans="2:54">
      <c r="B147" s="205"/>
      <c r="C147" s="170" t="str">
        <f>'【補助シート】契約設備内訳表（負荷）'!D151</f>
        <v/>
      </c>
      <c r="D147" s="157">
        <f>'【補助シート】契約設備内訳表（負荷）'!V151</f>
        <v>0</v>
      </c>
      <c r="E147" s="171">
        <f>'【補助シート】契約設備内訳表（負荷）'!X151</f>
        <v>0</v>
      </c>
      <c r="F147" s="172" t="str">
        <f>IF(C147="","",IF(ISERROR(VLOOKUP(C147,'機器ｺｰﾄﾞ（非表示）'!$A$2:$H$80,3,FALSE)),"",VLOOKUP(C147,'機器ｺｰﾄﾞ（非表示）'!$A$2:$H$80,3,FALSE)))</f>
        <v/>
      </c>
      <c r="G147" s="173" t="str">
        <f>IF(ISBLANK(D147),"",IF(C147=103,(VLOOKUP(D147,$BC$3:$BD$14,2,1))/1000,IF(C147=106,(VLOOKUP(D147,$BF$3:$BG$12,2,1))/1000,IF(C147=104,(VLOOKUP(D147,$AZ$3:$BA$8,2,1))/1000,IF(ISERROR(VLOOKUP(C147,'機器ｺｰﾄﾞ（非表示）'!$A$2:$H$80,5,FALSE)),"",ROUND(VLOOKUP(C147,'機器ｺｰﾄﾞ（非表示）'!$A$2:$H$80,5,FALSE)*D147*VLOOKUP(C147,'機器ｺｰﾄﾞ（非表示）'!$A$2:$H$80,6,FALSE),3))))))</f>
        <v/>
      </c>
      <c r="H147" s="157">
        <f t="shared" si="55"/>
        <v>0</v>
      </c>
      <c r="I147" s="158" t="str">
        <f t="shared" si="56"/>
        <v/>
      </c>
      <c r="L147" s="205"/>
      <c r="M147" s="170" t="str">
        <f>'【補助シート】契約設備内訳表（負荷）'!AG151</f>
        <v/>
      </c>
      <c r="N147" s="174">
        <f>'【補助シート】契約設備内訳表（負荷）'!AY151</f>
        <v>0</v>
      </c>
      <c r="O147" s="171">
        <f>'【補助シート】契約設備内訳表（負荷）'!BA151</f>
        <v>0</v>
      </c>
      <c r="P147" s="175" t="str">
        <f>IF(M147="","",IF(ISERROR(VLOOKUP(M147,'機器ｺｰﾄﾞ（非表示）'!$A$2:$H$80,3,FALSE)),"",VLOOKUP(M147,'機器ｺｰﾄﾞ（非表示）'!$A$2:$H$80,3,FALSE)))</f>
        <v/>
      </c>
      <c r="Q147" s="163" t="str">
        <f>IF(N147=0,"",ROUND(IF(ISERROR(VLOOKUP(M147,'機器ｺｰﾄﾞ（非表示）'!$A$2:$H$80,5,FALSE)),"",VLOOKUP(M147,'機器ｺｰﾄﾞ（非表示）'!$A$2:$H$80,5,FALSE))*N147*VLOOKUP(M147,'機器ｺｰﾄﾞ（非表示）'!$A$2:$H$80,6,FALSE),3))</f>
        <v/>
      </c>
      <c r="R147" s="164">
        <f t="shared" si="57"/>
        <v>0</v>
      </c>
      <c r="S147" s="165" t="str">
        <f t="shared" si="58"/>
        <v/>
      </c>
      <c r="U147" s="140">
        <f t="shared" si="84"/>
        <v>0</v>
      </c>
      <c r="V147" s="140">
        <f t="shared" si="85"/>
        <v>0</v>
      </c>
      <c r="W147" s="140">
        <f t="shared" si="86"/>
        <v>0</v>
      </c>
      <c r="X147" s="140" t="str">
        <f t="shared" si="82"/>
        <v/>
      </c>
      <c r="Y147" s="140">
        <f t="shared" si="63"/>
        <v>0</v>
      </c>
      <c r="Z147" s="140">
        <f t="shared" si="64"/>
        <v>0</v>
      </c>
      <c r="AA147" s="140">
        <f t="shared" si="65"/>
        <v>0</v>
      </c>
      <c r="AB147" s="140">
        <f t="shared" si="66"/>
        <v>0</v>
      </c>
      <c r="AC147" s="140">
        <f t="shared" si="67"/>
        <v>0</v>
      </c>
      <c r="AD147" s="140">
        <f t="shared" si="68"/>
        <v>0</v>
      </c>
      <c r="AE147" s="140">
        <f t="shared" si="69"/>
        <v>0</v>
      </c>
      <c r="AF147" s="140">
        <f t="shared" si="70"/>
        <v>0</v>
      </c>
      <c r="AG147" s="140">
        <f t="shared" si="71"/>
        <v>0</v>
      </c>
      <c r="AH147" s="140">
        <f t="shared" si="72"/>
        <v>0</v>
      </c>
      <c r="AI147" s="140">
        <f t="shared" si="73"/>
        <v>0</v>
      </c>
      <c r="AJ147" s="140">
        <f t="shared" si="74"/>
        <v>0</v>
      </c>
      <c r="AK147" s="140">
        <f t="shared" si="75"/>
        <v>0</v>
      </c>
      <c r="AL147" s="140">
        <f t="shared" si="76"/>
        <v>0</v>
      </c>
      <c r="AM147" s="140">
        <f t="shared" si="77"/>
        <v>0</v>
      </c>
      <c r="AN147" s="140">
        <f t="shared" si="78"/>
        <v>0</v>
      </c>
      <c r="AO147" s="140">
        <f t="shared" si="79"/>
        <v>0</v>
      </c>
      <c r="AP147" s="140">
        <f t="shared" si="80"/>
        <v>0</v>
      </c>
      <c r="AQ147" s="140">
        <f t="shared" si="81"/>
        <v>0</v>
      </c>
      <c r="AZ147" s="217"/>
      <c r="BA147" s="217"/>
    </row>
    <row r="148" spans="2:54" ht="14.25" thickBot="1">
      <c r="B148" s="205"/>
      <c r="C148" s="170" t="str">
        <f>'【補助シート】契約設備内訳表（負荷）'!D152</f>
        <v/>
      </c>
      <c r="D148" s="157">
        <f>'【補助シート】契約設備内訳表（負荷）'!V152</f>
        <v>0</v>
      </c>
      <c r="E148" s="171">
        <f>'【補助シート】契約設備内訳表（負荷）'!X152</f>
        <v>0</v>
      </c>
      <c r="F148" s="172" t="str">
        <f>IF(C148="","",IF(ISERROR(VLOOKUP(C148,'機器ｺｰﾄﾞ（非表示）'!$A$2:$H$80,3,FALSE)),"",VLOOKUP(C148,'機器ｺｰﾄﾞ（非表示）'!$A$2:$H$80,3,FALSE)))</f>
        <v/>
      </c>
      <c r="G148" s="173" t="str">
        <f>IF(ISBLANK(D148),"",IF(C148=103,(VLOOKUP(D148,$BC$3:$BD$14,2,1))/1000,IF(C148=106,(VLOOKUP(D148,$BF$3:$BG$12,2,1))/1000,IF(C148=104,(VLOOKUP(D148,$AZ$3:$BA$8,2,1))/1000,IF(ISERROR(VLOOKUP(C148,'機器ｺｰﾄﾞ（非表示）'!$A$2:$H$80,5,FALSE)),"",ROUND(VLOOKUP(C148,'機器ｺｰﾄﾞ（非表示）'!$A$2:$H$80,5,FALSE)*D148*VLOOKUP(C148,'機器ｺｰﾄﾞ（非表示）'!$A$2:$H$80,6,FALSE),3))))))</f>
        <v/>
      </c>
      <c r="H148" s="157">
        <f t="shared" si="55"/>
        <v>0</v>
      </c>
      <c r="I148" s="158" t="str">
        <f t="shared" si="56"/>
        <v/>
      </c>
      <c r="L148" s="205"/>
      <c r="M148" s="170" t="str">
        <f>'【補助シート】契約設備内訳表（負荷）'!AG152</f>
        <v/>
      </c>
      <c r="N148" s="174">
        <f>'【補助シート】契約設備内訳表（負荷）'!AY152</f>
        <v>0</v>
      </c>
      <c r="O148" s="171">
        <f>'【補助シート】契約設備内訳表（負荷）'!BA152</f>
        <v>0</v>
      </c>
      <c r="P148" s="175" t="str">
        <f>IF(M148="","",IF(ISERROR(VLOOKUP(M148,'機器ｺｰﾄﾞ（非表示）'!$A$2:$H$80,3,FALSE)),"",VLOOKUP(M148,'機器ｺｰﾄﾞ（非表示）'!$A$2:$H$80,3,FALSE)))</f>
        <v/>
      </c>
      <c r="Q148" s="163" t="str">
        <f>IF(N148=0,"",ROUND(IF(ISERROR(VLOOKUP(M148,'機器ｺｰﾄﾞ（非表示）'!$A$2:$H$80,5,FALSE)),"",VLOOKUP(M148,'機器ｺｰﾄﾞ（非表示）'!$A$2:$H$80,5,FALSE))*N148*VLOOKUP(M148,'機器ｺｰﾄﾞ（非表示）'!$A$2:$H$80,6,FALSE),3))</f>
        <v/>
      </c>
      <c r="R148" s="164">
        <f t="shared" si="57"/>
        <v>0</v>
      </c>
      <c r="S148" s="165" t="str">
        <f t="shared" si="58"/>
        <v/>
      </c>
      <c r="U148" s="140">
        <f t="shared" si="84"/>
        <v>0</v>
      </c>
      <c r="V148" s="140">
        <f t="shared" si="85"/>
        <v>0</v>
      </c>
      <c r="W148" s="140">
        <f t="shared" si="86"/>
        <v>0</v>
      </c>
      <c r="X148" s="140" t="str">
        <f t="shared" si="82"/>
        <v/>
      </c>
      <c r="Y148" s="140">
        <f t="shared" si="63"/>
        <v>0</v>
      </c>
      <c r="Z148" s="140">
        <f t="shared" si="64"/>
        <v>0</v>
      </c>
      <c r="AA148" s="140">
        <f t="shared" si="65"/>
        <v>0</v>
      </c>
      <c r="AB148" s="140">
        <f t="shared" si="66"/>
        <v>0</v>
      </c>
      <c r="AC148" s="140">
        <f t="shared" si="67"/>
        <v>0</v>
      </c>
      <c r="AD148" s="140">
        <f t="shared" si="68"/>
        <v>0</v>
      </c>
      <c r="AE148" s="140">
        <f t="shared" si="69"/>
        <v>0</v>
      </c>
      <c r="AF148" s="140">
        <f t="shared" si="70"/>
        <v>0</v>
      </c>
      <c r="AG148" s="140">
        <f t="shared" si="71"/>
        <v>0</v>
      </c>
      <c r="AH148" s="140">
        <f t="shared" si="72"/>
        <v>0</v>
      </c>
      <c r="AI148" s="140">
        <f t="shared" si="73"/>
        <v>0</v>
      </c>
      <c r="AJ148" s="140">
        <f t="shared" si="74"/>
        <v>0</v>
      </c>
      <c r="AK148" s="140">
        <f t="shared" si="75"/>
        <v>0</v>
      </c>
      <c r="AL148" s="140">
        <f t="shared" si="76"/>
        <v>0</v>
      </c>
      <c r="AM148" s="140">
        <f t="shared" si="77"/>
        <v>0</v>
      </c>
      <c r="AN148" s="140">
        <f t="shared" si="78"/>
        <v>0</v>
      </c>
      <c r="AO148" s="140">
        <f t="shared" si="79"/>
        <v>0</v>
      </c>
      <c r="AP148" s="140">
        <f t="shared" si="80"/>
        <v>0</v>
      </c>
      <c r="AQ148" s="140">
        <f t="shared" si="81"/>
        <v>0</v>
      </c>
      <c r="AZ148" s="218"/>
      <c r="BA148" s="218"/>
    </row>
    <row r="149" spans="2:54">
      <c r="B149" s="205"/>
      <c r="C149" s="170" t="str">
        <f>'【補助シート】契約設備内訳表（負荷）'!D153</f>
        <v/>
      </c>
      <c r="D149" s="157">
        <f>'【補助シート】契約設備内訳表（負荷）'!V153</f>
        <v>0</v>
      </c>
      <c r="E149" s="171">
        <f>'【補助シート】契約設備内訳表（負荷）'!X153</f>
        <v>0</v>
      </c>
      <c r="F149" s="172" t="str">
        <f>IF(C149="","",IF(ISERROR(VLOOKUP(C149,'機器ｺｰﾄﾞ（非表示）'!$A$2:$H$80,3,FALSE)),"",VLOOKUP(C149,'機器ｺｰﾄﾞ（非表示）'!$A$2:$H$80,3,FALSE)))</f>
        <v/>
      </c>
      <c r="G149" s="173" t="str">
        <f>IF(ISBLANK(D149),"",IF(C149=103,(VLOOKUP(D149,$BC$3:$BD$14,2,1))/1000,IF(C149=106,(VLOOKUP(D149,$BF$3:$BG$12,2,1))/1000,IF(C149=104,(VLOOKUP(D149,$AZ$3:$BA$8,2,1))/1000,IF(ISERROR(VLOOKUP(C149,'機器ｺｰﾄﾞ（非表示）'!$A$2:$H$80,5,FALSE)),"",ROUND(VLOOKUP(C149,'機器ｺｰﾄﾞ（非表示）'!$A$2:$H$80,5,FALSE)*D149*VLOOKUP(C149,'機器ｺｰﾄﾞ（非表示）'!$A$2:$H$80,6,FALSE),3))))))</f>
        <v/>
      </c>
      <c r="H149" s="157">
        <f t="shared" si="55"/>
        <v>0</v>
      </c>
      <c r="I149" s="158" t="str">
        <f t="shared" si="56"/>
        <v/>
      </c>
      <c r="L149" s="205"/>
      <c r="M149" s="170" t="str">
        <f>'【補助シート】契約設備内訳表（負荷）'!AG153</f>
        <v/>
      </c>
      <c r="N149" s="174">
        <f>'【補助シート】契約設備内訳表（負荷）'!AY153</f>
        <v>0</v>
      </c>
      <c r="O149" s="171">
        <f>'【補助シート】契約設備内訳表（負荷）'!BA153</f>
        <v>0</v>
      </c>
      <c r="P149" s="175" t="str">
        <f>IF(M149="","",IF(ISERROR(VLOOKUP(M149,'機器ｺｰﾄﾞ（非表示）'!$A$2:$H$80,3,FALSE)),"",VLOOKUP(M149,'機器ｺｰﾄﾞ（非表示）'!$A$2:$H$80,3,FALSE)))</f>
        <v/>
      </c>
      <c r="Q149" s="163" t="str">
        <f>IF(N149=0,"",ROUND(IF(ISERROR(VLOOKUP(M149,'機器ｺｰﾄﾞ（非表示）'!$A$2:$H$80,5,FALSE)),"",VLOOKUP(M149,'機器ｺｰﾄﾞ（非表示）'!$A$2:$H$80,5,FALSE))*N149*VLOOKUP(M149,'機器ｺｰﾄﾞ（非表示）'!$A$2:$H$80,6,FALSE),3))</f>
        <v/>
      </c>
      <c r="R149" s="164">
        <f t="shared" si="57"/>
        <v>0</v>
      </c>
      <c r="S149" s="165" t="str">
        <f t="shared" si="58"/>
        <v/>
      </c>
      <c r="U149" s="140">
        <f t="shared" si="84"/>
        <v>0</v>
      </c>
      <c r="V149" s="140">
        <f t="shared" si="85"/>
        <v>0</v>
      </c>
      <c r="W149" s="140">
        <f t="shared" si="86"/>
        <v>0</v>
      </c>
      <c r="X149" s="140" t="str">
        <f t="shared" si="82"/>
        <v/>
      </c>
      <c r="Y149" s="140">
        <f t="shared" si="63"/>
        <v>0</v>
      </c>
      <c r="Z149" s="140">
        <f t="shared" si="64"/>
        <v>0</v>
      </c>
      <c r="AA149" s="140">
        <f t="shared" si="65"/>
        <v>0</v>
      </c>
      <c r="AB149" s="140">
        <f t="shared" si="66"/>
        <v>0</v>
      </c>
      <c r="AC149" s="140">
        <f t="shared" si="67"/>
        <v>0</v>
      </c>
      <c r="AD149" s="140">
        <f t="shared" si="68"/>
        <v>0</v>
      </c>
      <c r="AE149" s="140">
        <f t="shared" si="69"/>
        <v>0</v>
      </c>
      <c r="AF149" s="140">
        <f t="shared" si="70"/>
        <v>0</v>
      </c>
      <c r="AG149" s="140">
        <f t="shared" si="71"/>
        <v>0</v>
      </c>
      <c r="AH149" s="140">
        <f t="shared" si="72"/>
        <v>0</v>
      </c>
      <c r="AI149" s="140">
        <f t="shared" si="73"/>
        <v>0</v>
      </c>
      <c r="AJ149" s="140">
        <f t="shared" si="74"/>
        <v>0</v>
      </c>
      <c r="AK149" s="140">
        <f t="shared" si="75"/>
        <v>0</v>
      </c>
      <c r="AL149" s="140">
        <f t="shared" si="76"/>
        <v>0</v>
      </c>
      <c r="AM149" s="140">
        <f t="shared" si="77"/>
        <v>0</v>
      </c>
      <c r="AN149" s="140">
        <f t="shared" si="78"/>
        <v>0</v>
      </c>
      <c r="AO149" s="140">
        <f t="shared" si="79"/>
        <v>0</v>
      </c>
      <c r="AP149" s="140">
        <f t="shared" si="80"/>
        <v>0</v>
      </c>
      <c r="AQ149" s="140">
        <f t="shared" si="81"/>
        <v>0</v>
      </c>
      <c r="AS149" s="723" t="s">
        <v>268</v>
      </c>
      <c r="AT149" s="724"/>
      <c r="AU149" s="724"/>
      <c r="AV149" s="724"/>
      <c r="AW149" s="724"/>
      <c r="AX149" s="725"/>
      <c r="AZ149" s="218"/>
      <c r="BA149" s="218"/>
    </row>
    <row r="150" spans="2:54" ht="14.25" thickBot="1">
      <c r="B150" s="205"/>
      <c r="C150" s="170" t="str">
        <f>'【補助シート】契約設備内訳表（負荷）'!D154</f>
        <v/>
      </c>
      <c r="D150" s="157">
        <f>'【補助シート】契約設備内訳表（負荷）'!V154</f>
        <v>0</v>
      </c>
      <c r="E150" s="171">
        <f>'【補助シート】契約設備内訳表（負荷）'!X154</f>
        <v>0</v>
      </c>
      <c r="F150" s="172" t="str">
        <f>IF(C150="","",IF(ISERROR(VLOOKUP(C150,'機器ｺｰﾄﾞ（非表示）'!$A$2:$H$80,3,FALSE)),"",VLOOKUP(C150,'機器ｺｰﾄﾞ（非表示）'!$A$2:$H$80,3,FALSE)))</f>
        <v/>
      </c>
      <c r="G150" s="173" t="str">
        <f>IF(ISBLANK(D150),"",IF(C150=103,(VLOOKUP(D150,$BC$3:$BD$14,2,1))/1000,IF(C150=106,(VLOOKUP(D150,$BF$3:$BG$12,2,1))/1000,IF(C150=104,(VLOOKUP(D150,$AZ$3:$BA$8,2,1))/1000,IF(ISERROR(VLOOKUP(C150,'機器ｺｰﾄﾞ（非表示）'!$A$2:$H$80,5,FALSE)),"",ROUND(VLOOKUP(C150,'機器ｺｰﾄﾞ（非表示）'!$A$2:$H$80,5,FALSE)*D150*VLOOKUP(C150,'機器ｺｰﾄﾞ（非表示）'!$A$2:$H$80,6,FALSE),3))))))</f>
        <v/>
      </c>
      <c r="H150" s="157">
        <f t="shared" si="55"/>
        <v>0</v>
      </c>
      <c r="I150" s="158" t="str">
        <f t="shared" si="56"/>
        <v/>
      </c>
      <c r="L150" s="205"/>
      <c r="M150" s="170" t="str">
        <f>'【補助シート】契約設備内訳表（負荷）'!AG154</f>
        <v/>
      </c>
      <c r="N150" s="174">
        <f>'【補助シート】契約設備内訳表（負荷）'!AY154</f>
        <v>0</v>
      </c>
      <c r="O150" s="171">
        <f>'【補助シート】契約設備内訳表（負荷）'!BA154</f>
        <v>0</v>
      </c>
      <c r="P150" s="175" t="str">
        <f>IF(M150="","",IF(ISERROR(VLOOKUP(M150,'機器ｺｰﾄﾞ（非表示）'!$A$2:$H$80,3,FALSE)),"",VLOOKUP(M150,'機器ｺｰﾄﾞ（非表示）'!$A$2:$H$80,3,FALSE)))</f>
        <v/>
      </c>
      <c r="Q150" s="163" t="str">
        <f>IF(N150=0,"",ROUND(IF(ISERROR(VLOOKUP(M150,'機器ｺｰﾄﾞ（非表示）'!$A$2:$H$80,5,FALSE)),"",VLOOKUP(M150,'機器ｺｰﾄﾞ（非表示）'!$A$2:$H$80,5,FALSE))*N150*VLOOKUP(M150,'機器ｺｰﾄﾞ（非表示）'!$A$2:$H$80,6,FALSE),3))</f>
        <v/>
      </c>
      <c r="R150" s="164">
        <f t="shared" si="57"/>
        <v>0</v>
      </c>
      <c r="S150" s="165" t="str">
        <f t="shared" si="58"/>
        <v/>
      </c>
      <c r="U150" s="140">
        <f t="shared" si="84"/>
        <v>0</v>
      </c>
      <c r="V150" s="140">
        <f t="shared" si="85"/>
        <v>0</v>
      </c>
      <c r="W150" s="140">
        <f t="shared" si="86"/>
        <v>0</v>
      </c>
      <c r="X150" s="140" t="str">
        <f t="shared" si="82"/>
        <v/>
      </c>
      <c r="Y150" s="140">
        <f t="shared" si="63"/>
        <v>0</v>
      </c>
      <c r="Z150" s="140">
        <f t="shared" si="64"/>
        <v>0</v>
      </c>
      <c r="AA150" s="140">
        <f t="shared" si="65"/>
        <v>0</v>
      </c>
      <c r="AB150" s="140">
        <f t="shared" si="66"/>
        <v>0</v>
      </c>
      <c r="AC150" s="140">
        <f t="shared" si="67"/>
        <v>0</v>
      </c>
      <c r="AD150" s="140">
        <f t="shared" si="68"/>
        <v>0</v>
      </c>
      <c r="AE150" s="140">
        <f t="shared" si="69"/>
        <v>0</v>
      </c>
      <c r="AF150" s="140">
        <f t="shared" si="70"/>
        <v>0</v>
      </c>
      <c r="AG150" s="140">
        <f t="shared" si="71"/>
        <v>0</v>
      </c>
      <c r="AH150" s="140">
        <f t="shared" si="72"/>
        <v>0</v>
      </c>
      <c r="AI150" s="140">
        <f t="shared" si="73"/>
        <v>0</v>
      </c>
      <c r="AJ150" s="140">
        <f t="shared" si="74"/>
        <v>0</v>
      </c>
      <c r="AK150" s="140">
        <f t="shared" si="75"/>
        <v>0</v>
      </c>
      <c r="AL150" s="140">
        <f t="shared" si="76"/>
        <v>0</v>
      </c>
      <c r="AM150" s="140">
        <f t="shared" si="77"/>
        <v>0</v>
      </c>
      <c r="AN150" s="140">
        <f t="shared" si="78"/>
        <v>0</v>
      </c>
      <c r="AO150" s="140">
        <f t="shared" si="79"/>
        <v>0</v>
      </c>
      <c r="AP150" s="140">
        <f t="shared" si="80"/>
        <v>0</v>
      </c>
      <c r="AQ150" s="140">
        <f t="shared" si="81"/>
        <v>0</v>
      </c>
      <c r="AS150" s="726"/>
      <c r="AT150" s="727"/>
      <c r="AU150" s="727"/>
      <c r="AV150" s="727"/>
      <c r="AW150" s="727"/>
      <c r="AX150" s="728"/>
      <c r="AZ150" s="219"/>
      <c r="BA150" s="219"/>
    </row>
    <row r="151" spans="2:54">
      <c r="B151" s="205"/>
      <c r="C151" s="170" t="str">
        <f>'【補助シート】契約設備内訳表（負荷）'!D155</f>
        <v/>
      </c>
      <c r="D151" s="157">
        <f>'【補助シート】契約設備内訳表（負荷）'!V155</f>
        <v>0</v>
      </c>
      <c r="E151" s="171">
        <f>'【補助シート】契約設備内訳表（負荷）'!X155</f>
        <v>0</v>
      </c>
      <c r="F151" s="172" t="str">
        <f>IF(C151="","",IF(ISERROR(VLOOKUP(C151,'機器ｺｰﾄﾞ（非表示）'!$A$2:$H$80,3,FALSE)),"",VLOOKUP(C151,'機器ｺｰﾄﾞ（非表示）'!$A$2:$H$80,3,FALSE)))</f>
        <v/>
      </c>
      <c r="G151" s="173" t="str">
        <f>IF(ISBLANK(D151),"",IF(C151=103,(VLOOKUP(D151,$BC$3:$BD$14,2,1))/1000,IF(C151=106,(VLOOKUP(D151,$BF$3:$BG$12,2,1))/1000,IF(C151=104,(VLOOKUP(D151,$AZ$3:$BA$8,2,1))/1000,IF(ISERROR(VLOOKUP(C151,'機器ｺｰﾄﾞ（非表示）'!$A$2:$H$80,5,FALSE)),"",ROUND(VLOOKUP(C151,'機器ｺｰﾄﾞ（非表示）'!$A$2:$H$80,5,FALSE)*D151*VLOOKUP(C151,'機器ｺｰﾄﾞ（非表示）'!$A$2:$H$80,6,FALSE),3))))))</f>
        <v/>
      </c>
      <c r="H151" s="157">
        <f t="shared" si="55"/>
        <v>0</v>
      </c>
      <c r="I151" s="158" t="str">
        <f t="shared" si="56"/>
        <v/>
      </c>
      <c r="L151" s="205"/>
      <c r="M151" s="170" t="str">
        <f>'【補助シート】契約設備内訳表（負荷）'!AG155</f>
        <v/>
      </c>
      <c r="N151" s="174">
        <f>'【補助シート】契約設備内訳表（負荷）'!AY155</f>
        <v>0</v>
      </c>
      <c r="O151" s="171">
        <f>'【補助シート】契約設備内訳表（負荷）'!BA155</f>
        <v>0</v>
      </c>
      <c r="P151" s="175" t="str">
        <f>IF(M151="","",IF(ISERROR(VLOOKUP(M151,'機器ｺｰﾄﾞ（非表示）'!$A$2:$H$80,3,FALSE)),"",VLOOKUP(M151,'機器ｺｰﾄﾞ（非表示）'!$A$2:$H$80,3,FALSE)))</f>
        <v/>
      </c>
      <c r="Q151" s="163" t="str">
        <f>IF(N151=0,"",ROUND(IF(ISERROR(VLOOKUP(M151,'機器ｺｰﾄﾞ（非表示）'!$A$2:$H$80,5,FALSE)),"",VLOOKUP(M151,'機器ｺｰﾄﾞ（非表示）'!$A$2:$H$80,5,FALSE))*N151*VLOOKUP(M151,'機器ｺｰﾄﾞ（非表示）'!$A$2:$H$80,6,FALSE),3))</f>
        <v/>
      </c>
      <c r="R151" s="164">
        <f t="shared" si="57"/>
        <v>0</v>
      </c>
      <c r="S151" s="165" t="str">
        <f t="shared" si="58"/>
        <v/>
      </c>
      <c r="U151" s="140">
        <f t="shared" si="84"/>
        <v>0</v>
      </c>
      <c r="V151" s="140">
        <f t="shared" si="85"/>
        <v>0</v>
      </c>
      <c r="W151" s="140">
        <f t="shared" si="86"/>
        <v>0</v>
      </c>
      <c r="X151" s="140" t="str">
        <f t="shared" si="82"/>
        <v/>
      </c>
      <c r="Y151" s="140">
        <f t="shared" si="63"/>
        <v>0</v>
      </c>
      <c r="Z151" s="140">
        <f t="shared" si="64"/>
        <v>0</v>
      </c>
      <c r="AA151" s="140">
        <f t="shared" si="65"/>
        <v>0</v>
      </c>
      <c r="AB151" s="140">
        <f t="shared" si="66"/>
        <v>0</v>
      </c>
      <c r="AC151" s="140">
        <f t="shared" si="67"/>
        <v>0</v>
      </c>
      <c r="AD151" s="140">
        <f t="shared" si="68"/>
        <v>0</v>
      </c>
      <c r="AE151" s="140">
        <f t="shared" si="69"/>
        <v>0</v>
      </c>
      <c r="AF151" s="140">
        <f t="shared" si="70"/>
        <v>0</v>
      </c>
      <c r="AG151" s="140">
        <f t="shared" si="71"/>
        <v>0</v>
      </c>
      <c r="AH151" s="140">
        <f t="shared" si="72"/>
        <v>0</v>
      </c>
      <c r="AI151" s="140">
        <f t="shared" si="73"/>
        <v>0</v>
      </c>
      <c r="AJ151" s="140">
        <f t="shared" si="74"/>
        <v>0</v>
      </c>
      <c r="AK151" s="140">
        <f t="shared" si="75"/>
        <v>0</v>
      </c>
      <c r="AL151" s="140">
        <f t="shared" si="76"/>
        <v>0</v>
      </c>
      <c r="AM151" s="140">
        <f t="shared" si="77"/>
        <v>0</v>
      </c>
      <c r="AN151" s="140">
        <f t="shared" si="78"/>
        <v>0</v>
      </c>
      <c r="AO151" s="140">
        <f t="shared" si="79"/>
        <v>0</v>
      </c>
      <c r="AP151" s="140">
        <f t="shared" si="80"/>
        <v>0</v>
      </c>
      <c r="AQ151" s="140">
        <f t="shared" si="81"/>
        <v>0</v>
      </c>
      <c r="AS151" s="716" t="s">
        <v>269</v>
      </c>
      <c r="AT151" s="717"/>
      <c r="AU151" s="717"/>
      <c r="AV151" s="717"/>
      <c r="AW151" s="717"/>
      <c r="AX151" s="718"/>
      <c r="AY151" s="220"/>
      <c r="AZ151" s="219"/>
      <c r="BA151" s="219"/>
      <c r="BB151" s="217"/>
    </row>
    <row r="152" spans="2:54">
      <c r="B152" s="205"/>
      <c r="C152" s="170" t="str">
        <f>'【補助シート】契約設備内訳表（負荷）'!D156</f>
        <v/>
      </c>
      <c r="D152" s="157">
        <f>'【補助シート】契約設備内訳表（負荷）'!V156</f>
        <v>0</v>
      </c>
      <c r="E152" s="171">
        <f>'【補助シート】契約設備内訳表（負荷）'!X156</f>
        <v>0</v>
      </c>
      <c r="F152" s="172" t="str">
        <f>IF(C152="","",IF(ISERROR(VLOOKUP(C152,'機器ｺｰﾄﾞ（非表示）'!$A$2:$H$80,3,FALSE)),"",VLOOKUP(C152,'機器ｺｰﾄﾞ（非表示）'!$A$2:$H$80,3,FALSE)))</f>
        <v/>
      </c>
      <c r="G152" s="173" t="str">
        <f>IF(ISBLANK(D152),"",IF(C152=103,(VLOOKUP(D152,$BC$3:$BD$14,2,1))/1000,IF(C152=106,(VLOOKUP(D152,$BF$3:$BG$12,2,1))/1000,IF(C152=104,(VLOOKUP(D152,$AZ$3:$BA$8,2,1))/1000,IF(ISERROR(VLOOKUP(C152,'機器ｺｰﾄﾞ（非表示）'!$A$2:$H$80,5,FALSE)),"",ROUND(VLOOKUP(C152,'機器ｺｰﾄﾞ（非表示）'!$A$2:$H$80,5,FALSE)*D152*VLOOKUP(C152,'機器ｺｰﾄﾞ（非表示）'!$A$2:$H$80,6,FALSE),3))))))</f>
        <v/>
      </c>
      <c r="H152" s="157">
        <f t="shared" si="55"/>
        <v>0</v>
      </c>
      <c r="I152" s="158" t="str">
        <f t="shared" si="56"/>
        <v/>
      </c>
      <c r="L152" s="205"/>
      <c r="M152" s="170" t="str">
        <f>'【補助シート】契約設備内訳表（負荷）'!AG156</f>
        <v/>
      </c>
      <c r="N152" s="174">
        <f>'【補助シート】契約設備内訳表（負荷）'!AY156</f>
        <v>0</v>
      </c>
      <c r="O152" s="171">
        <f>'【補助シート】契約設備内訳表（負荷）'!BA156</f>
        <v>0</v>
      </c>
      <c r="P152" s="175" t="str">
        <f>IF(M152="","",IF(ISERROR(VLOOKUP(M152,'機器ｺｰﾄﾞ（非表示）'!$A$2:$H$80,3,FALSE)),"",VLOOKUP(M152,'機器ｺｰﾄﾞ（非表示）'!$A$2:$H$80,3,FALSE)))</f>
        <v/>
      </c>
      <c r="Q152" s="163" t="str">
        <f>IF(N152=0,"",ROUND(IF(ISERROR(VLOOKUP(M152,'機器ｺｰﾄﾞ（非表示）'!$A$2:$H$80,5,FALSE)),"",VLOOKUP(M152,'機器ｺｰﾄﾞ（非表示）'!$A$2:$H$80,5,FALSE))*N152*VLOOKUP(M152,'機器ｺｰﾄﾞ（非表示）'!$A$2:$H$80,6,FALSE),3))</f>
        <v/>
      </c>
      <c r="R152" s="164">
        <f t="shared" si="57"/>
        <v>0</v>
      </c>
      <c r="S152" s="165" t="str">
        <f t="shared" si="58"/>
        <v/>
      </c>
      <c r="U152" s="140">
        <f t="shared" si="84"/>
        <v>0</v>
      </c>
      <c r="V152" s="140">
        <f t="shared" si="85"/>
        <v>0</v>
      </c>
      <c r="W152" s="140">
        <f t="shared" si="86"/>
        <v>0</v>
      </c>
      <c r="X152" s="140" t="str">
        <f t="shared" si="82"/>
        <v/>
      </c>
      <c r="Y152" s="140">
        <f t="shared" si="63"/>
        <v>0</v>
      </c>
      <c r="Z152" s="140">
        <f t="shared" si="64"/>
        <v>0</v>
      </c>
      <c r="AA152" s="140">
        <f t="shared" si="65"/>
        <v>0</v>
      </c>
      <c r="AB152" s="140">
        <f t="shared" si="66"/>
        <v>0</v>
      </c>
      <c r="AC152" s="140">
        <f t="shared" si="67"/>
        <v>0</v>
      </c>
      <c r="AD152" s="140">
        <f t="shared" si="68"/>
        <v>0</v>
      </c>
      <c r="AE152" s="140">
        <f t="shared" si="69"/>
        <v>0</v>
      </c>
      <c r="AF152" s="140">
        <f t="shared" si="70"/>
        <v>0</v>
      </c>
      <c r="AG152" s="140">
        <f t="shared" si="71"/>
        <v>0</v>
      </c>
      <c r="AH152" s="140">
        <f t="shared" si="72"/>
        <v>0</v>
      </c>
      <c r="AI152" s="140">
        <f t="shared" si="73"/>
        <v>0</v>
      </c>
      <c r="AJ152" s="140">
        <f t="shared" si="74"/>
        <v>0</v>
      </c>
      <c r="AK152" s="140">
        <f t="shared" si="75"/>
        <v>0</v>
      </c>
      <c r="AL152" s="140">
        <f t="shared" si="76"/>
        <v>0</v>
      </c>
      <c r="AM152" s="140">
        <f t="shared" si="77"/>
        <v>0</v>
      </c>
      <c r="AN152" s="140">
        <f t="shared" si="78"/>
        <v>0</v>
      </c>
      <c r="AO152" s="140">
        <f t="shared" si="79"/>
        <v>0</v>
      </c>
      <c r="AP152" s="140">
        <f t="shared" si="80"/>
        <v>0</v>
      </c>
      <c r="AQ152" s="140">
        <f t="shared" si="81"/>
        <v>0</v>
      </c>
      <c r="AS152" s="221"/>
      <c r="AT152" s="222"/>
      <c r="AU152" s="223"/>
      <c r="AV152" s="224"/>
      <c r="AW152" s="224" t="s">
        <v>229</v>
      </c>
      <c r="AX152" s="225" t="s">
        <v>239</v>
      </c>
      <c r="AY152" s="220"/>
      <c r="AZ152" s="219"/>
      <c r="BA152" s="219"/>
      <c r="BB152" s="217"/>
    </row>
    <row r="153" spans="2:54">
      <c r="B153" s="205"/>
      <c r="C153" s="170" t="str">
        <f>'【補助シート】契約設備内訳表（負荷）'!D157</f>
        <v/>
      </c>
      <c r="D153" s="157">
        <f>'【補助シート】契約設備内訳表（負荷）'!V157</f>
        <v>0</v>
      </c>
      <c r="E153" s="171">
        <f>'【補助シート】契約設備内訳表（負荷）'!X157</f>
        <v>0</v>
      </c>
      <c r="F153" s="172" t="str">
        <f>IF(C153="","",IF(ISERROR(VLOOKUP(C153,'機器ｺｰﾄﾞ（非表示）'!$A$2:$H$80,3,FALSE)),"",VLOOKUP(C153,'機器ｺｰﾄﾞ（非表示）'!$A$2:$H$80,3,FALSE)))</f>
        <v/>
      </c>
      <c r="G153" s="173" t="str">
        <f>IF(ISBLANK(D153),"",IF(C153=103,(VLOOKUP(D153,$BC$3:$BD$14,2,1))/1000,IF(C153=106,(VLOOKUP(D153,$BF$3:$BG$12,2,1))/1000,IF(C153=104,(VLOOKUP(D153,$AZ$3:$BA$8,2,1))/1000,IF(ISERROR(VLOOKUP(C153,'機器ｺｰﾄﾞ（非表示）'!$A$2:$H$80,5,FALSE)),"",ROUND(VLOOKUP(C153,'機器ｺｰﾄﾞ（非表示）'!$A$2:$H$80,5,FALSE)*D153*VLOOKUP(C153,'機器ｺｰﾄﾞ（非表示）'!$A$2:$H$80,6,FALSE),3))))))</f>
        <v/>
      </c>
      <c r="H153" s="157">
        <f t="shared" si="55"/>
        <v>0</v>
      </c>
      <c r="I153" s="158" t="str">
        <f t="shared" si="56"/>
        <v/>
      </c>
      <c r="L153" s="205"/>
      <c r="M153" s="170" t="str">
        <f>'【補助シート】契約設備内訳表（負荷）'!AG157</f>
        <v/>
      </c>
      <c r="N153" s="174">
        <f>'【補助シート】契約設備内訳表（負荷）'!AY157</f>
        <v>0</v>
      </c>
      <c r="O153" s="171">
        <f>'【補助シート】契約設備内訳表（負荷）'!BA157</f>
        <v>0</v>
      </c>
      <c r="P153" s="175" t="str">
        <f>IF(M153="","",IF(ISERROR(VLOOKUP(M153,'機器ｺｰﾄﾞ（非表示）'!$A$2:$H$80,3,FALSE)),"",VLOOKUP(M153,'機器ｺｰﾄﾞ（非表示）'!$A$2:$H$80,3,FALSE)))</f>
        <v/>
      </c>
      <c r="Q153" s="163" t="str">
        <f>IF(N153=0,"",ROUND(IF(ISERROR(VLOOKUP(M153,'機器ｺｰﾄﾞ（非表示）'!$A$2:$H$80,5,FALSE)),"",VLOOKUP(M153,'機器ｺｰﾄﾞ（非表示）'!$A$2:$H$80,5,FALSE))*N153*VLOOKUP(M153,'機器ｺｰﾄﾞ（非表示）'!$A$2:$H$80,6,FALSE),3))</f>
        <v/>
      </c>
      <c r="R153" s="164">
        <f t="shared" si="57"/>
        <v>0</v>
      </c>
      <c r="S153" s="165" t="str">
        <f t="shared" si="58"/>
        <v/>
      </c>
      <c r="U153" s="140">
        <f t="shared" si="84"/>
        <v>0</v>
      </c>
      <c r="V153" s="140">
        <f t="shared" si="85"/>
        <v>0</v>
      </c>
      <c r="W153" s="140">
        <f t="shared" si="86"/>
        <v>0</v>
      </c>
      <c r="X153" s="140" t="str">
        <f t="shared" si="82"/>
        <v/>
      </c>
      <c r="Y153" s="140">
        <f t="shared" si="63"/>
        <v>0</v>
      </c>
      <c r="Z153" s="140">
        <f t="shared" si="64"/>
        <v>0</v>
      </c>
      <c r="AA153" s="140">
        <f t="shared" si="65"/>
        <v>0</v>
      </c>
      <c r="AB153" s="140">
        <f t="shared" si="66"/>
        <v>0</v>
      </c>
      <c r="AC153" s="140">
        <f t="shared" si="67"/>
        <v>0</v>
      </c>
      <c r="AD153" s="140">
        <f t="shared" si="68"/>
        <v>0</v>
      </c>
      <c r="AE153" s="140">
        <f t="shared" si="69"/>
        <v>0</v>
      </c>
      <c r="AF153" s="140">
        <f t="shared" si="70"/>
        <v>0</v>
      </c>
      <c r="AG153" s="140">
        <f t="shared" si="71"/>
        <v>0</v>
      </c>
      <c r="AH153" s="140">
        <f t="shared" si="72"/>
        <v>0</v>
      </c>
      <c r="AI153" s="140">
        <f t="shared" si="73"/>
        <v>0</v>
      </c>
      <c r="AJ153" s="140">
        <f t="shared" si="74"/>
        <v>0</v>
      </c>
      <c r="AK153" s="140">
        <f t="shared" si="75"/>
        <v>0</v>
      </c>
      <c r="AL153" s="140">
        <f t="shared" si="76"/>
        <v>0</v>
      </c>
      <c r="AM153" s="140">
        <f t="shared" si="77"/>
        <v>0</v>
      </c>
      <c r="AN153" s="140">
        <f t="shared" si="78"/>
        <v>0</v>
      </c>
      <c r="AO153" s="140">
        <f t="shared" si="79"/>
        <v>0</v>
      </c>
      <c r="AP153" s="140">
        <f t="shared" si="80"/>
        <v>0</v>
      </c>
      <c r="AQ153" s="140">
        <f t="shared" si="81"/>
        <v>0</v>
      </c>
      <c r="AS153" s="221" t="s">
        <v>270</v>
      </c>
      <c r="AT153" s="226"/>
      <c r="AU153" s="227"/>
      <c r="AV153" s="228"/>
      <c r="AW153" s="228" t="s">
        <v>238</v>
      </c>
      <c r="AX153" s="229"/>
      <c r="AY153" s="230"/>
      <c r="AZ153" s="219"/>
      <c r="BA153" s="219"/>
      <c r="BB153" s="218"/>
    </row>
    <row r="154" spans="2:54">
      <c r="B154" s="205"/>
      <c r="C154" s="170" t="str">
        <f>'【補助シート】契約設備内訳表（負荷）'!D158</f>
        <v/>
      </c>
      <c r="D154" s="157">
        <f>'【補助シート】契約設備内訳表（負荷）'!V158</f>
        <v>0</v>
      </c>
      <c r="E154" s="171">
        <f>'【補助シート】契約設備内訳表（負荷）'!X158</f>
        <v>0</v>
      </c>
      <c r="F154" s="172" t="str">
        <f>IF(C154="","",IF(ISERROR(VLOOKUP(C154,'機器ｺｰﾄﾞ（非表示）'!$A$2:$H$80,3,FALSE)),"",VLOOKUP(C154,'機器ｺｰﾄﾞ（非表示）'!$A$2:$H$80,3,FALSE)))</f>
        <v/>
      </c>
      <c r="G154" s="173" t="str">
        <f>IF(ISBLANK(D154),"",IF(C154=103,(VLOOKUP(D154,$BC$3:$BD$14,2,1))/1000,IF(C154=106,(VLOOKUP(D154,$BF$3:$BG$12,2,1))/1000,IF(C154=104,(VLOOKUP(D154,$AZ$3:$BA$8,2,1))/1000,IF(ISERROR(VLOOKUP(C154,'機器ｺｰﾄﾞ（非表示）'!$A$2:$H$80,5,FALSE)),"",ROUND(VLOOKUP(C154,'機器ｺｰﾄﾞ（非表示）'!$A$2:$H$80,5,FALSE)*D154*VLOOKUP(C154,'機器ｺｰﾄﾞ（非表示）'!$A$2:$H$80,6,FALSE),3))))))</f>
        <v/>
      </c>
      <c r="H154" s="157">
        <f t="shared" si="55"/>
        <v>0</v>
      </c>
      <c r="I154" s="158" t="str">
        <f t="shared" si="56"/>
        <v/>
      </c>
      <c r="L154" s="205"/>
      <c r="M154" s="170" t="str">
        <f>'【補助シート】契約設備内訳表（負荷）'!AG158</f>
        <v/>
      </c>
      <c r="N154" s="174">
        <f>'【補助シート】契約設備内訳表（負荷）'!AY158</f>
        <v>0</v>
      </c>
      <c r="O154" s="171">
        <f>'【補助シート】契約設備内訳表（負荷）'!BA158</f>
        <v>0</v>
      </c>
      <c r="P154" s="175" t="str">
        <f>IF(M154="","",IF(ISERROR(VLOOKUP(M154,'機器ｺｰﾄﾞ（非表示）'!$A$2:$H$80,3,FALSE)),"",VLOOKUP(M154,'機器ｺｰﾄﾞ（非表示）'!$A$2:$H$80,3,FALSE)))</f>
        <v/>
      </c>
      <c r="Q154" s="163" t="str">
        <f>IF(N154=0,"",ROUND(IF(ISERROR(VLOOKUP(M154,'機器ｺｰﾄﾞ（非表示）'!$A$2:$H$80,5,FALSE)),"",VLOOKUP(M154,'機器ｺｰﾄﾞ（非表示）'!$A$2:$H$80,5,FALSE))*N154*VLOOKUP(M154,'機器ｺｰﾄﾞ（非表示）'!$A$2:$H$80,6,FALSE),3))</f>
        <v/>
      </c>
      <c r="R154" s="164">
        <f t="shared" si="57"/>
        <v>0</v>
      </c>
      <c r="S154" s="165" t="str">
        <f t="shared" si="58"/>
        <v/>
      </c>
      <c r="U154" s="140">
        <f t="shared" si="84"/>
        <v>0</v>
      </c>
      <c r="V154" s="140">
        <f t="shared" si="85"/>
        <v>0</v>
      </c>
      <c r="W154" s="140">
        <f t="shared" si="86"/>
        <v>0</v>
      </c>
      <c r="X154" s="140" t="str">
        <f t="shared" si="82"/>
        <v/>
      </c>
      <c r="Y154" s="140">
        <f t="shared" si="63"/>
        <v>0</v>
      </c>
      <c r="Z154" s="140">
        <f t="shared" si="64"/>
        <v>0</v>
      </c>
      <c r="AA154" s="140">
        <f t="shared" si="65"/>
        <v>0</v>
      </c>
      <c r="AB154" s="140">
        <f t="shared" si="66"/>
        <v>0</v>
      </c>
      <c r="AC154" s="140">
        <f t="shared" si="67"/>
        <v>0</v>
      </c>
      <c r="AD154" s="140">
        <f t="shared" si="68"/>
        <v>0</v>
      </c>
      <c r="AE154" s="140">
        <f t="shared" si="69"/>
        <v>0</v>
      </c>
      <c r="AF154" s="140">
        <f t="shared" si="70"/>
        <v>0</v>
      </c>
      <c r="AG154" s="140">
        <f t="shared" si="71"/>
        <v>0</v>
      </c>
      <c r="AH154" s="140">
        <f t="shared" si="72"/>
        <v>0</v>
      </c>
      <c r="AI154" s="140">
        <f t="shared" si="73"/>
        <v>0</v>
      </c>
      <c r="AJ154" s="140">
        <f t="shared" si="74"/>
        <v>0</v>
      </c>
      <c r="AK154" s="140">
        <f t="shared" si="75"/>
        <v>0</v>
      </c>
      <c r="AL154" s="140">
        <f t="shared" si="76"/>
        <v>0</v>
      </c>
      <c r="AM154" s="140">
        <f t="shared" si="77"/>
        <v>0</v>
      </c>
      <c r="AN154" s="140">
        <f t="shared" si="78"/>
        <v>0</v>
      </c>
      <c r="AO154" s="140">
        <f t="shared" si="79"/>
        <v>0</v>
      </c>
      <c r="AP154" s="140">
        <f t="shared" si="80"/>
        <v>0</v>
      </c>
      <c r="AQ154" s="140">
        <f t="shared" si="81"/>
        <v>0</v>
      </c>
      <c r="AS154" s="231"/>
      <c r="AT154" s="719" t="s">
        <v>257</v>
      </c>
      <c r="AU154" s="720"/>
      <c r="AV154" s="708">
        <f>IF(I374&gt;6,6,I374)</f>
        <v>0</v>
      </c>
      <c r="AW154" s="729">
        <v>0.95</v>
      </c>
      <c r="AX154" s="712">
        <f>ROUND(AV154*AW154,3)</f>
        <v>0</v>
      </c>
      <c r="AY154" s="230"/>
      <c r="AZ154" s="219"/>
      <c r="BA154" s="219"/>
      <c r="BB154" s="218"/>
    </row>
    <row r="155" spans="2:54">
      <c r="B155" s="205"/>
      <c r="C155" s="170" t="str">
        <f>'【補助シート】契約設備内訳表（負荷）'!D159</f>
        <v/>
      </c>
      <c r="D155" s="157">
        <f>'【補助シート】契約設備内訳表（負荷）'!V159</f>
        <v>0</v>
      </c>
      <c r="E155" s="171">
        <f>'【補助シート】契約設備内訳表（負荷）'!X159</f>
        <v>0</v>
      </c>
      <c r="F155" s="172" t="str">
        <f>IF(C155="","",IF(ISERROR(VLOOKUP(C155,'機器ｺｰﾄﾞ（非表示）'!$A$2:$H$80,3,FALSE)),"",VLOOKUP(C155,'機器ｺｰﾄﾞ（非表示）'!$A$2:$H$80,3,FALSE)))</f>
        <v/>
      </c>
      <c r="G155" s="173" t="str">
        <f>IF(ISBLANK(D155),"",IF(C155=103,(VLOOKUP(D155,$BC$3:$BD$14,2,1))/1000,IF(C155=106,(VLOOKUP(D155,$BF$3:$BG$12,2,1))/1000,IF(C155=104,(VLOOKUP(D155,$AZ$3:$BA$8,2,1))/1000,IF(ISERROR(VLOOKUP(C155,'機器ｺｰﾄﾞ（非表示）'!$A$2:$H$80,5,FALSE)),"",ROUND(VLOOKUP(C155,'機器ｺｰﾄﾞ（非表示）'!$A$2:$H$80,5,FALSE)*D155*VLOOKUP(C155,'機器ｺｰﾄﾞ（非表示）'!$A$2:$H$80,6,FALSE),3))))))</f>
        <v/>
      </c>
      <c r="H155" s="157">
        <f t="shared" si="55"/>
        <v>0</v>
      </c>
      <c r="I155" s="158" t="str">
        <f t="shared" si="56"/>
        <v/>
      </c>
      <c r="L155" s="205"/>
      <c r="M155" s="170" t="str">
        <f>'【補助シート】契約設備内訳表（負荷）'!AG159</f>
        <v/>
      </c>
      <c r="N155" s="174">
        <f>'【補助シート】契約設備内訳表（負荷）'!AY159</f>
        <v>0</v>
      </c>
      <c r="O155" s="171">
        <f>'【補助シート】契約設備内訳表（負荷）'!BA159</f>
        <v>0</v>
      </c>
      <c r="P155" s="175" t="str">
        <f>IF(M155="","",IF(ISERROR(VLOOKUP(M155,'機器ｺｰﾄﾞ（非表示）'!$A$2:$H$80,3,FALSE)),"",VLOOKUP(M155,'機器ｺｰﾄﾞ（非表示）'!$A$2:$H$80,3,FALSE)))</f>
        <v/>
      </c>
      <c r="Q155" s="163" t="str">
        <f>IF(N155=0,"",ROUND(IF(ISERROR(VLOOKUP(M155,'機器ｺｰﾄﾞ（非表示）'!$A$2:$H$80,5,FALSE)),"",VLOOKUP(M155,'機器ｺｰﾄﾞ（非表示）'!$A$2:$H$80,5,FALSE))*N155*VLOOKUP(M155,'機器ｺｰﾄﾞ（非表示）'!$A$2:$H$80,6,FALSE),3))</f>
        <v/>
      </c>
      <c r="R155" s="164">
        <f t="shared" si="57"/>
        <v>0</v>
      </c>
      <c r="S155" s="165" t="str">
        <f t="shared" si="58"/>
        <v/>
      </c>
      <c r="U155" s="140">
        <f t="shared" si="84"/>
        <v>0</v>
      </c>
      <c r="V155" s="140">
        <f t="shared" si="85"/>
        <v>0</v>
      </c>
      <c r="W155" s="140">
        <f t="shared" si="86"/>
        <v>0</v>
      </c>
      <c r="X155" s="140" t="str">
        <f t="shared" si="82"/>
        <v/>
      </c>
      <c r="Y155" s="140">
        <f t="shared" si="63"/>
        <v>0</v>
      </c>
      <c r="Z155" s="140">
        <f t="shared" si="64"/>
        <v>0</v>
      </c>
      <c r="AA155" s="140">
        <f t="shared" si="65"/>
        <v>0</v>
      </c>
      <c r="AB155" s="140">
        <f t="shared" si="66"/>
        <v>0</v>
      </c>
      <c r="AC155" s="140">
        <f t="shared" si="67"/>
        <v>0</v>
      </c>
      <c r="AD155" s="140">
        <f t="shared" si="68"/>
        <v>0</v>
      </c>
      <c r="AE155" s="140">
        <f t="shared" si="69"/>
        <v>0</v>
      </c>
      <c r="AF155" s="140">
        <f t="shared" si="70"/>
        <v>0</v>
      </c>
      <c r="AG155" s="140">
        <f t="shared" si="71"/>
        <v>0</v>
      </c>
      <c r="AH155" s="140">
        <f t="shared" si="72"/>
        <v>0</v>
      </c>
      <c r="AI155" s="140">
        <f t="shared" si="73"/>
        <v>0</v>
      </c>
      <c r="AJ155" s="140">
        <f t="shared" si="74"/>
        <v>0</v>
      </c>
      <c r="AK155" s="140">
        <f t="shared" si="75"/>
        <v>0</v>
      </c>
      <c r="AL155" s="140">
        <f t="shared" si="76"/>
        <v>0</v>
      </c>
      <c r="AM155" s="140">
        <f t="shared" si="77"/>
        <v>0</v>
      </c>
      <c r="AN155" s="140">
        <f t="shared" si="78"/>
        <v>0</v>
      </c>
      <c r="AO155" s="140">
        <f t="shared" si="79"/>
        <v>0</v>
      </c>
      <c r="AP155" s="140">
        <f t="shared" si="80"/>
        <v>0</v>
      </c>
      <c r="AQ155" s="140">
        <f t="shared" si="81"/>
        <v>0</v>
      </c>
      <c r="AS155" s="231"/>
      <c r="AT155" s="721"/>
      <c r="AU155" s="722"/>
      <c r="AV155" s="709"/>
      <c r="AW155" s="730"/>
      <c r="AX155" s="713"/>
      <c r="AY155" s="232"/>
      <c r="AZ155" s="219"/>
      <c r="BA155" s="219"/>
      <c r="BB155" s="219"/>
    </row>
    <row r="156" spans="2:54">
      <c r="B156" s="205"/>
      <c r="C156" s="170" t="str">
        <f>'【補助シート】契約設備内訳表（負荷）'!D160</f>
        <v/>
      </c>
      <c r="D156" s="157">
        <f>'【補助シート】契約設備内訳表（負荷）'!V160</f>
        <v>0</v>
      </c>
      <c r="E156" s="171">
        <f>'【補助シート】契約設備内訳表（負荷）'!X160</f>
        <v>0</v>
      </c>
      <c r="F156" s="172" t="str">
        <f>IF(C156="","",IF(ISERROR(VLOOKUP(C156,'機器ｺｰﾄﾞ（非表示）'!$A$2:$H$80,3,FALSE)),"",VLOOKUP(C156,'機器ｺｰﾄﾞ（非表示）'!$A$2:$H$80,3,FALSE)))</f>
        <v/>
      </c>
      <c r="G156" s="173" t="str">
        <f>IF(ISBLANK(D156),"",IF(C156=103,(VLOOKUP(D156,$BC$3:$BD$14,2,1))/1000,IF(C156=106,(VLOOKUP(D156,$BF$3:$BG$12,2,1))/1000,IF(C156=104,(VLOOKUP(D156,$AZ$3:$BA$8,2,1))/1000,IF(ISERROR(VLOOKUP(C156,'機器ｺｰﾄﾞ（非表示）'!$A$2:$H$80,5,FALSE)),"",ROUND(VLOOKUP(C156,'機器ｺｰﾄﾞ（非表示）'!$A$2:$H$80,5,FALSE)*D156*VLOOKUP(C156,'機器ｺｰﾄﾞ（非表示）'!$A$2:$H$80,6,FALSE),3))))))</f>
        <v/>
      </c>
      <c r="H156" s="157">
        <f t="shared" si="55"/>
        <v>0</v>
      </c>
      <c r="I156" s="158" t="str">
        <f t="shared" si="56"/>
        <v/>
      </c>
      <c r="L156" s="205"/>
      <c r="M156" s="170" t="str">
        <f>'【補助シート】契約設備内訳表（負荷）'!AG160</f>
        <v/>
      </c>
      <c r="N156" s="174">
        <f>'【補助シート】契約設備内訳表（負荷）'!AY160</f>
        <v>0</v>
      </c>
      <c r="O156" s="171">
        <f>'【補助シート】契約設備内訳表（負荷）'!BA160</f>
        <v>0</v>
      </c>
      <c r="P156" s="175" t="str">
        <f>IF(M156="","",IF(ISERROR(VLOOKUP(M156,'機器ｺｰﾄﾞ（非表示）'!$A$2:$H$80,3,FALSE)),"",VLOOKUP(M156,'機器ｺｰﾄﾞ（非表示）'!$A$2:$H$80,3,FALSE)))</f>
        <v/>
      </c>
      <c r="Q156" s="163" t="str">
        <f>IF(N156=0,"",ROUND(IF(ISERROR(VLOOKUP(M156,'機器ｺｰﾄﾞ（非表示）'!$A$2:$H$80,5,FALSE)),"",VLOOKUP(M156,'機器ｺｰﾄﾞ（非表示）'!$A$2:$H$80,5,FALSE))*N156*VLOOKUP(M156,'機器ｺｰﾄﾞ（非表示）'!$A$2:$H$80,6,FALSE),3))</f>
        <v/>
      </c>
      <c r="R156" s="164">
        <f t="shared" si="57"/>
        <v>0</v>
      </c>
      <c r="S156" s="165" t="str">
        <f t="shared" si="58"/>
        <v/>
      </c>
      <c r="U156" s="140">
        <f t="shared" si="84"/>
        <v>0</v>
      </c>
      <c r="V156" s="140">
        <f t="shared" si="85"/>
        <v>0</v>
      </c>
      <c r="W156" s="140">
        <f t="shared" si="86"/>
        <v>0</v>
      </c>
      <c r="X156" s="140" t="str">
        <f t="shared" si="82"/>
        <v/>
      </c>
      <c r="Y156" s="140">
        <f t="shared" si="63"/>
        <v>0</v>
      </c>
      <c r="Z156" s="140">
        <f t="shared" si="64"/>
        <v>0</v>
      </c>
      <c r="AA156" s="140">
        <f t="shared" si="65"/>
        <v>0</v>
      </c>
      <c r="AB156" s="140">
        <f t="shared" si="66"/>
        <v>0</v>
      </c>
      <c r="AC156" s="140">
        <f t="shared" si="67"/>
        <v>0</v>
      </c>
      <c r="AD156" s="140">
        <f t="shared" si="68"/>
        <v>0</v>
      </c>
      <c r="AE156" s="140">
        <f t="shared" si="69"/>
        <v>0</v>
      </c>
      <c r="AF156" s="140">
        <f t="shared" si="70"/>
        <v>0</v>
      </c>
      <c r="AG156" s="140">
        <f t="shared" si="71"/>
        <v>0</v>
      </c>
      <c r="AH156" s="140">
        <f t="shared" si="72"/>
        <v>0</v>
      </c>
      <c r="AI156" s="140">
        <f t="shared" si="73"/>
        <v>0</v>
      </c>
      <c r="AJ156" s="140">
        <f t="shared" si="74"/>
        <v>0</v>
      </c>
      <c r="AK156" s="140">
        <f t="shared" si="75"/>
        <v>0</v>
      </c>
      <c r="AL156" s="140">
        <f t="shared" si="76"/>
        <v>0</v>
      </c>
      <c r="AM156" s="140">
        <f t="shared" si="77"/>
        <v>0</v>
      </c>
      <c r="AN156" s="140">
        <f t="shared" si="78"/>
        <v>0</v>
      </c>
      <c r="AO156" s="140">
        <f t="shared" si="79"/>
        <v>0</v>
      </c>
      <c r="AP156" s="140">
        <f t="shared" si="80"/>
        <v>0</v>
      </c>
      <c r="AQ156" s="140">
        <f t="shared" si="81"/>
        <v>0</v>
      </c>
      <c r="AS156" s="231" t="s">
        <v>271</v>
      </c>
      <c r="AT156" s="719" t="s">
        <v>258</v>
      </c>
      <c r="AU156" s="720"/>
      <c r="AV156" s="708">
        <f>IF(I374&gt;20,14,I374-AV154)</f>
        <v>0</v>
      </c>
      <c r="AW156" s="710">
        <v>0.85</v>
      </c>
      <c r="AX156" s="712">
        <f>ROUND(AV156*AW156,3)</f>
        <v>0</v>
      </c>
      <c r="AY156" s="232"/>
      <c r="AZ156" s="219"/>
      <c r="BA156" s="219"/>
      <c r="BB156" s="219"/>
    </row>
    <row r="157" spans="2:54">
      <c r="B157" s="205"/>
      <c r="C157" s="170" t="str">
        <f>'【補助シート】契約設備内訳表（負荷）'!D161</f>
        <v/>
      </c>
      <c r="D157" s="157">
        <f>'【補助シート】契約設備内訳表（負荷）'!V161</f>
        <v>0</v>
      </c>
      <c r="E157" s="171">
        <f>'【補助シート】契約設備内訳表（負荷）'!X161</f>
        <v>0</v>
      </c>
      <c r="F157" s="172" t="str">
        <f>IF(C157="","",IF(ISERROR(VLOOKUP(C157,'機器ｺｰﾄﾞ（非表示）'!$A$2:$H$80,3,FALSE)),"",VLOOKUP(C157,'機器ｺｰﾄﾞ（非表示）'!$A$2:$H$80,3,FALSE)))</f>
        <v/>
      </c>
      <c r="G157" s="173" t="str">
        <f>IF(ISBLANK(D157),"",IF(C157=103,(VLOOKUP(D157,$BC$3:$BD$14,2,1))/1000,IF(C157=106,(VLOOKUP(D157,$BF$3:$BG$12,2,1))/1000,IF(C157=104,(VLOOKUP(D157,$AZ$3:$BA$8,2,1))/1000,IF(ISERROR(VLOOKUP(C157,'機器ｺｰﾄﾞ（非表示）'!$A$2:$H$80,5,FALSE)),"",ROUND(VLOOKUP(C157,'機器ｺｰﾄﾞ（非表示）'!$A$2:$H$80,5,FALSE)*D157*VLOOKUP(C157,'機器ｺｰﾄﾞ（非表示）'!$A$2:$H$80,6,FALSE),3))))))</f>
        <v/>
      </c>
      <c r="H157" s="157">
        <f t="shared" si="55"/>
        <v>0</v>
      </c>
      <c r="I157" s="158" t="str">
        <f t="shared" si="56"/>
        <v/>
      </c>
      <c r="L157" s="205"/>
      <c r="M157" s="170" t="str">
        <f>'【補助シート】契約設備内訳表（負荷）'!AG161</f>
        <v/>
      </c>
      <c r="N157" s="174">
        <f>'【補助シート】契約設備内訳表（負荷）'!AY161</f>
        <v>0</v>
      </c>
      <c r="O157" s="171">
        <f>'【補助シート】契約設備内訳表（負荷）'!BA161</f>
        <v>0</v>
      </c>
      <c r="P157" s="175" t="str">
        <f>IF(M157="","",IF(ISERROR(VLOOKUP(M157,'機器ｺｰﾄﾞ（非表示）'!$A$2:$H$80,3,FALSE)),"",VLOOKUP(M157,'機器ｺｰﾄﾞ（非表示）'!$A$2:$H$80,3,FALSE)))</f>
        <v/>
      </c>
      <c r="Q157" s="163" t="str">
        <f>IF(N157=0,"",ROUND(IF(ISERROR(VLOOKUP(M157,'機器ｺｰﾄﾞ（非表示）'!$A$2:$H$80,5,FALSE)),"",VLOOKUP(M157,'機器ｺｰﾄﾞ（非表示）'!$A$2:$H$80,5,FALSE))*N157*VLOOKUP(M157,'機器ｺｰﾄﾞ（非表示）'!$A$2:$H$80,6,FALSE),3))</f>
        <v/>
      </c>
      <c r="R157" s="164">
        <f t="shared" si="57"/>
        <v>0</v>
      </c>
      <c r="S157" s="165" t="str">
        <f t="shared" si="58"/>
        <v/>
      </c>
      <c r="U157" s="140">
        <f t="shared" si="84"/>
        <v>0</v>
      </c>
      <c r="V157" s="140">
        <f t="shared" si="85"/>
        <v>0</v>
      </c>
      <c r="W157" s="140">
        <f t="shared" si="86"/>
        <v>0</v>
      </c>
      <c r="X157" s="140" t="str">
        <f t="shared" si="82"/>
        <v/>
      </c>
      <c r="Y157" s="140">
        <f t="shared" si="63"/>
        <v>0</v>
      </c>
      <c r="Z157" s="140">
        <f t="shared" si="64"/>
        <v>0</v>
      </c>
      <c r="AA157" s="140">
        <f t="shared" si="65"/>
        <v>0</v>
      </c>
      <c r="AB157" s="140">
        <f t="shared" si="66"/>
        <v>0</v>
      </c>
      <c r="AC157" s="140">
        <f t="shared" si="67"/>
        <v>0</v>
      </c>
      <c r="AD157" s="140">
        <f t="shared" si="68"/>
        <v>0</v>
      </c>
      <c r="AE157" s="140">
        <f t="shared" si="69"/>
        <v>0</v>
      </c>
      <c r="AF157" s="140">
        <f t="shared" si="70"/>
        <v>0</v>
      </c>
      <c r="AG157" s="140">
        <f t="shared" si="71"/>
        <v>0</v>
      </c>
      <c r="AH157" s="140">
        <f t="shared" si="72"/>
        <v>0</v>
      </c>
      <c r="AI157" s="140">
        <f t="shared" si="73"/>
        <v>0</v>
      </c>
      <c r="AJ157" s="140">
        <f t="shared" si="74"/>
        <v>0</v>
      </c>
      <c r="AK157" s="140">
        <f t="shared" si="75"/>
        <v>0</v>
      </c>
      <c r="AL157" s="140">
        <f t="shared" si="76"/>
        <v>0</v>
      </c>
      <c r="AM157" s="140">
        <f t="shared" si="77"/>
        <v>0</v>
      </c>
      <c r="AN157" s="140">
        <f t="shared" si="78"/>
        <v>0</v>
      </c>
      <c r="AO157" s="140">
        <f t="shared" si="79"/>
        <v>0</v>
      </c>
      <c r="AP157" s="140">
        <f t="shared" si="80"/>
        <v>0</v>
      </c>
      <c r="AQ157" s="140">
        <f t="shared" si="81"/>
        <v>0</v>
      </c>
      <c r="AS157" s="231"/>
      <c r="AT157" s="721"/>
      <c r="AU157" s="722"/>
      <c r="AV157" s="709"/>
      <c r="AW157" s="711"/>
      <c r="AX157" s="713"/>
      <c r="AY157" s="232"/>
      <c r="AZ157" s="219"/>
      <c r="BA157" s="219"/>
      <c r="BB157" s="219"/>
    </row>
    <row r="158" spans="2:54">
      <c r="B158" s="205"/>
      <c r="C158" s="170" t="str">
        <f>'【補助シート】契約設備内訳表（負荷）'!D162</f>
        <v/>
      </c>
      <c r="D158" s="157">
        <f>'【補助シート】契約設備内訳表（負荷）'!V162</f>
        <v>0</v>
      </c>
      <c r="E158" s="171">
        <f>'【補助シート】契約設備内訳表（負荷）'!X162</f>
        <v>0</v>
      </c>
      <c r="F158" s="172" t="str">
        <f>IF(C158="","",IF(ISERROR(VLOOKUP(C158,'機器ｺｰﾄﾞ（非表示）'!$A$2:$H$80,3,FALSE)),"",VLOOKUP(C158,'機器ｺｰﾄﾞ（非表示）'!$A$2:$H$80,3,FALSE)))</f>
        <v/>
      </c>
      <c r="G158" s="173" t="str">
        <f>IF(ISBLANK(D158),"",IF(C158=103,(VLOOKUP(D158,$BC$3:$BD$14,2,1))/1000,IF(C158=106,(VLOOKUP(D158,$BF$3:$BG$12,2,1))/1000,IF(C158=104,(VLOOKUP(D158,$AZ$3:$BA$8,2,1))/1000,IF(ISERROR(VLOOKUP(C158,'機器ｺｰﾄﾞ（非表示）'!$A$2:$H$80,5,FALSE)),"",ROUND(VLOOKUP(C158,'機器ｺｰﾄﾞ（非表示）'!$A$2:$H$80,5,FALSE)*D158*VLOOKUP(C158,'機器ｺｰﾄﾞ（非表示）'!$A$2:$H$80,6,FALSE),3))))))</f>
        <v/>
      </c>
      <c r="H158" s="157">
        <f t="shared" si="55"/>
        <v>0</v>
      </c>
      <c r="I158" s="158" t="str">
        <f t="shared" si="56"/>
        <v/>
      </c>
      <c r="L158" s="205"/>
      <c r="M158" s="170" t="str">
        <f>'【補助シート】契約設備内訳表（負荷）'!AG162</f>
        <v/>
      </c>
      <c r="N158" s="174">
        <f>'【補助シート】契約設備内訳表（負荷）'!AY162</f>
        <v>0</v>
      </c>
      <c r="O158" s="171">
        <f>'【補助シート】契約設備内訳表（負荷）'!BA162</f>
        <v>0</v>
      </c>
      <c r="P158" s="175" t="str">
        <f>IF(M158="","",IF(ISERROR(VLOOKUP(M158,'機器ｺｰﾄﾞ（非表示）'!$A$2:$H$80,3,FALSE)),"",VLOOKUP(M158,'機器ｺｰﾄﾞ（非表示）'!$A$2:$H$80,3,FALSE)))</f>
        <v/>
      </c>
      <c r="Q158" s="163" t="str">
        <f>IF(N158=0,"",ROUND(IF(ISERROR(VLOOKUP(M158,'機器ｺｰﾄﾞ（非表示）'!$A$2:$H$80,5,FALSE)),"",VLOOKUP(M158,'機器ｺｰﾄﾞ（非表示）'!$A$2:$H$80,5,FALSE))*N158*VLOOKUP(M158,'機器ｺｰﾄﾞ（非表示）'!$A$2:$H$80,6,FALSE),3))</f>
        <v/>
      </c>
      <c r="R158" s="164">
        <f t="shared" si="57"/>
        <v>0</v>
      </c>
      <c r="S158" s="165" t="str">
        <f t="shared" si="58"/>
        <v/>
      </c>
      <c r="U158" s="140">
        <f t="shared" si="84"/>
        <v>0</v>
      </c>
      <c r="V158" s="140">
        <f t="shared" si="85"/>
        <v>0</v>
      </c>
      <c r="W158" s="140">
        <f t="shared" si="86"/>
        <v>0</v>
      </c>
      <c r="X158" s="140" t="str">
        <f t="shared" si="82"/>
        <v/>
      </c>
      <c r="Y158" s="140">
        <f t="shared" si="63"/>
        <v>0</v>
      </c>
      <c r="Z158" s="140">
        <f t="shared" si="64"/>
        <v>0</v>
      </c>
      <c r="AA158" s="140">
        <f t="shared" si="65"/>
        <v>0</v>
      </c>
      <c r="AB158" s="140">
        <f t="shared" si="66"/>
        <v>0</v>
      </c>
      <c r="AC158" s="140">
        <f t="shared" si="67"/>
        <v>0</v>
      </c>
      <c r="AD158" s="140">
        <f t="shared" si="68"/>
        <v>0</v>
      </c>
      <c r="AE158" s="140">
        <f t="shared" si="69"/>
        <v>0</v>
      </c>
      <c r="AF158" s="140">
        <f t="shared" si="70"/>
        <v>0</v>
      </c>
      <c r="AG158" s="140">
        <f t="shared" si="71"/>
        <v>0</v>
      </c>
      <c r="AH158" s="140">
        <f t="shared" si="72"/>
        <v>0</v>
      </c>
      <c r="AI158" s="140">
        <f t="shared" si="73"/>
        <v>0</v>
      </c>
      <c r="AJ158" s="140">
        <f t="shared" si="74"/>
        <v>0</v>
      </c>
      <c r="AK158" s="140">
        <f t="shared" si="75"/>
        <v>0</v>
      </c>
      <c r="AL158" s="140">
        <f t="shared" si="76"/>
        <v>0</v>
      </c>
      <c r="AM158" s="140">
        <f t="shared" si="77"/>
        <v>0</v>
      </c>
      <c r="AN158" s="140">
        <f t="shared" si="78"/>
        <v>0</v>
      </c>
      <c r="AO158" s="140">
        <f t="shared" si="79"/>
        <v>0</v>
      </c>
      <c r="AP158" s="140">
        <f t="shared" si="80"/>
        <v>0</v>
      </c>
      <c r="AQ158" s="140">
        <f t="shared" si="81"/>
        <v>0</v>
      </c>
      <c r="AS158" s="231"/>
      <c r="AT158" s="719" t="s">
        <v>260</v>
      </c>
      <c r="AU158" s="720"/>
      <c r="AV158" s="708">
        <f>IF(I374&gt;50,30,I374-AV154-AV156)</f>
        <v>0</v>
      </c>
      <c r="AW158" s="710">
        <v>0.75</v>
      </c>
      <c r="AX158" s="712">
        <f>ROUND(AV158*AW158,3)</f>
        <v>0</v>
      </c>
      <c r="AY158" s="232"/>
      <c r="AZ158" s="233"/>
      <c r="BA158" s="233"/>
      <c r="BB158" s="219"/>
    </row>
    <row r="159" spans="2:54">
      <c r="B159" s="205"/>
      <c r="C159" s="170" t="str">
        <f>'【補助シート】契約設備内訳表（負荷）'!D163</f>
        <v/>
      </c>
      <c r="D159" s="157">
        <f>'【補助シート】契約設備内訳表（負荷）'!V163</f>
        <v>0</v>
      </c>
      <c r="E159" s="171">
        <f>'【補助シート】契約設備内訳表（負荷）'!X163</f>
        <v>0</v>
      </c>
      <c r="F159" s="172" t="str">
        <f>IF(C159="","",IF(ISERROR(VLOOKUP(C159,'機器ｺｰﾄﾞ（非表示）'!$A$2:$H$80,3,FALSE)),"",VLOOKUP(C159,'機器ｺｰﾄﾞ（非表示）'!$A$2:$H$80,3,FALSE)))</f>
        <v/>
      </c>
      <c r="G159" s="173" t="str">
        <f>IF(ISBLANK(D159),"",IF(C159=103,(VLOOKUP(D159,$BC$3:$BD$14,2,1))/1000,IF(C159=106,(VLOOKUP(D159,$BF$3:$BG$12,2,1))/1000,IF(C159=104,(VLOOKUP(D159,$AZ$3:$BA$8,2,1))/1000,IF(ISERROR(VLOOKUP(C159,'機器ｺｰﾄﾞ（非表示）'!$A$2:$H$80,5,FALSE)),"",ROUND(VLOOKUP(C159,'機器ｺｰﾄﾞ（非表示）'!$A$2:$H$80,5,FALSE)*D159*VLOOKUP(C159,'機器ｺｰﾄﾞ（非表示）'!$A$2:$H$80,6,FALSE),3))))))</f>
        <v/>
      </c>
      <c r="H159" s="157">
        <f t="shared" si="55"/>
        <v>0</v>
      </c>
      <c r="I159" s="158" t="str">
        <f t="shared" si="56"/>
        <v/>
      </c>
      <c r="L159" s="205"/>
      <c r="M159" s="170" t="str">
        <f>'【補助シート】契約設備内訳表（負荷）'!AG163</f>
        <v/>
      </c>
      <c r="N159" s="174">
        <f>'【補助シート】契約設備内訳表（負荷）'!AY163</f>
        <v>0</v>
      </c>
      <c r="O159" s="171">
        <f>'【補助シート】契約設備内訳表（負荷）'!BA163</f>
        <v>0</v>
      </c>
      <c r="P159" s="175" t="str">
        <f>IF(M159="","",IF(ISERROR(VLOOKUP(M159,'機器ｺｰﾄﾞ（非表示）'!$A$2:$H$80,3,FALSE)),"",VLOOKUP(M159,'機器ｺｰﾄﾞ（非表示）'!$A$2:$H$80,3,FALSE)))</f>
        <v/>
      </c>
      <c r="Q159" s="163" t="str">
        <f>IF(N159=0,"",ROUND(IF(ISERROR(VLOOKUP(M159,'機器ｺｰﾄﾞ（非表示）'!$A$2:$H$80,5,FALSE)),"",VLOOKUP(M159,'機器ｺｰﾄﾞ（非表示）'!$A$2:$H$80,5,FALSE))*N159*VLOOKUP(M159,'機器ｺｰﾄﾞ（非表示）'!$A$2:$H$80,6,FALSE),3))</f>
        <v/>
      </c>
      <c r="R159" s="164">
        <f t="shared" si="57"/>
        <v>0</v>
      </c>
      <c r="S159" s="165" t="str">
        <f t="shared" si="58"/>
        <v/>
      </c>
      <c r="U159" s="140">
        <f t="shared" si="84"/>
        <v>0</v>
      </c>
      <c r="V159" s="140">
        <f t="shared" si="85"/>
        <v>0</v>
      </c>
      <c r="W159" s="140">
        <f t="shared" si="86"/>
        <v>0</v>
      </c>
      <c r="X159" s="140" t="str">
        <f t="shared" si="82"/>
        <v/>
      </c>
      <c r="Y159" s="140">
        <f t="shared" si="63"/>
        <v>0</v>
      </c>
      <c r="Z159" s="140">
        <f t="shared" si="64"/>
        <v>0</v>
      </c>
      <c r="AA159" s="140">
        <f t="shared" si="65"/>
        <v>0</v>
      </c>
      <c r="AB159" s="140">
        <f t="shared" si="66"/>
        <v>0</v>
      </c>
      <c r="AC159" s="140">
        <f t="shared" si="67"/>
        <v>0</v>
      </c>
      <c r="AD159" s="140">
        <f t="shared" si="68"/>
        <v>0</v>
      </c>
      <c r="AE159" s="140">
        <f t="shared" si="69"/>
        <v>0</v>
      </c>
      <c r="AF159" s="140">
        <f t="shared" si="70"/>
        <v>0</v>
      </c>
      <c r="AG159" s="140">
        <f t="shared" si="71"/>
        <v>0</v>
      </c>
      <c r="AH159" s="140">
        <f t="shared" si="72"/>
        <v>0</v>
      </c>
      <c r="AI159" s="140">
        <f t="shared" si="73"/>
        <v>0</v>
      </c>
      <c r="AJ159" s="140">
        <f t="shared" si="74"/>
        <v>0</v>
      </c>
      <c r="AK159" s="140">
        <f t="shared" si="75"/>
        <v>0</v>
      </c>
      <c r="AL159" s="140">
        <f t="shared" si="76"/>
        <v>0</v>
      </c>
      <c r="AM159" s="140">
        <f t="shared" si="77"/>
        <v>0</v>
      </c>
      <c r="AN159" s="140">
        <f t="shared" si="78"/>
        <v>0</v>
      </c>
      <c r="AO159" s="140">
        <f t="shared" si="79"/>
        <v>0</v>
      </c>
      <c r="AP159" s="140">
        <f t="shared" si="80"/>
        <v>0</v>
      </c>
      <c r="AQ159" s="140">
        <f t="shared" si="81"/>
        <v>0</v>
      </c>
      <c r="AS159" s="231" t="s">
        <v>272</v>
      </c>
      <c r="AT159" s="721"/>
      <c r="AU159" s="722"/>
      <c r="AV159" s="709"/>
      <c r="AW159" s="711"/>
      <c r="AX159" s="713"/>
      <c r="AY159" s="232"/>
      <c r="AZ159" s="233"/>
      <c r="BA159" s="233"/>
      <c r="BB159" s="219"/>
    </row>
    <row r="160" spans="2:54">
      <c r="B160" s="205"/>
      <c r="C160" s="170" t="str">
        <f>'【補助シート】契約設備内訳表（負荷）'!D164</f>
        <v/>
      </c>
      <c r="D160" s="157">
        <f>'【補助シート】契約設備内訳表（負荷）'!V164</f>
        <v>0</v>
      </c>
      <c r="E160" s="171">
        <f>'【補助シート】契約設備内訳表（負荷）'!X164</f>
        <v>0</v>
      </c>
      <c r="F160" s="172" t="str">
        <f>IF(C160="","",IF(ISERROR(VLOOKUP(C160,'機器ｺｰﾄﾞ（非表示）'!$A$2:$H$80,3,FALSE)),"",VLOOKUP(C160,'機器ｺｰﾄﾞ（非表示）'!$A$2:$H$80,3,FALSE)))</f>
        <v/>
      </c>
      <c r="G160" s="173" t="str">
        <f>IF(ISBLANK(D160),"",IF(C160=103,(VLOOKUP(D160,$BC$3:$BD$14,2,1))/1000,IF(C160=106,(VLOOKUP(D160,$BF$3:$BG$12,2,1))/1000,IF(C160=104,(VLOOKUP(D160,$AZ$3:$BA$8,2,1))/1000,IF(ISERROR(VLOOKUP(C160,'機器ｺｰﾄﾞ（非表示）'!$A$2:$H$80,5,FALSE)),"",ROUND(VLOOKUP(C160,'機器ｺｰﾄﾞ（非表示）'!$A$2:$H$80,5,FALSE)*D160*VLOOKUP(C160,'機器ｺｰﾄﾞ（非表示）'!$A$2:$H$80,6,FALSE),3))))))</f>
        <v/>
      </c>
      <c r="H160" s="157">
        <f t="shared" si="55"/>
        <v>0</v>
      </c>
      <c r="I160" s="158" t="str">
        <f t="shared" si="56"/>
        <v/>
      </c>
      <c r="L160" s="205"/>
      <c r="M160" s="170" t="str">
        <f>'【補助シート】契約設備内訳表（負荷）'!AG164</f>
        <v/>
      </c>
      <c r="N160" s="174">
        <f>'【補助シート】契約設備内訳表（負荷）'!AY164</f>
        <v>0</v>
      </c>
      <c r="O160" s="171">
        <f>'【補助シート】契約設備内訳表（負荷）'!BA164</f>
        <v>0</v>
      </c>
      <c r="P160" s="175" t="str">
        <f>IF(M160="","",IF(ISERROR(VLOOKUP(M160,'機器ｺｰﾄﾞ（非表示）'!$A$2:$H$80,3,FALSE)),"",VLOOKUP(M160,'機器ｺｰﾄﾞ（非表示）'!$A$2:$H$80,3,FALSE)))</f>
        <v/>
      </c>
      <c r="Q160" s="163" t="str">
        <f>IF(N160=0,"",ROUND(IF(ISERROR(VLOOKUP(M160,'機器ｺｰﾄﾞ（非表示）'!$A$2:$H$80,5,FALSE)),"",VLOOKUP(M160,'機器ｺｰﾄﾞ（非表示）'!$A$2:$H$80,5,FALSE))*N160*VLOOKUP(M160,'機器ｺｰﾄﾞ（非表示）'!$A$2:$H$80,6,FALSE),3))</f>
        <v/>
      </c>
      <c r="R160" s="164">
        <f t="shared" si="57"/>
        <v>0</v>
      </c>
      <c r="S160" s="165" t="str">
        <f t="shared" si="58"/>
        <v/>
      </c>
      <c r="U160" s="140">
        <f t="shared" si="84"/>
        <v>0</v>
      </c>
      <c r="V160" s="140">
        <f t="shared" si="85"/>
        <v>0</v>
      </c>
      <c r="W160" s="140">
        <f t="shared" si="86"/>
        <v>0</v>
      </c>
      <c r="X160" s="140" t="str">
        <f t="shared" si="82"/>
        <v/>
      </c>
      <c r="Y160" s="140">
        <f t="shared" si="63"/>
        <v>0</v>
      </c>
      <c r="Z160" s="140">
        <f t="shared" si="64"/>
        <v>0</v>
      </c>
      <c r="AA160" s="140">
        <f t="shared" si="65"/>
        <v>0</v>
      </c>
      <c r="AB160" s="140">
        <f t="shared" si="66"/>
        <v>0</v>
      </c>
      <c r="AC160" s="140">
        <f t="shared" si="67"/>
        <v>0</v>
      </c>
      <c r="AD160" s="140">
        <f t="shared" si="68"/>
        <v>0</v>
      </c>
      <c r="AE160" s="140">
        <f t="shared" si="69"/>
        <v>0</v>
      </c>
      <c r="AF160" s="140">
        <f t="shared" si="70"/>
        <v>0</v>
      </c>
      <c r="AG160" s="140">
        <f t="shared" si="71"/>
        <v>0</v>
      </c>
      <c r="AH160" s="140">
        <f t="shared" si="72"/>
        <v>0</v>
      </c>
      <c r="AI160" s="140">
        <f t="shared" si="73"/>
        <v>0</v>
      </c>
      <c r="AJ160" s="140">
        <f t="shared" si="74"/>
        <v>0</v>
      </c>
      <c r="AK160" s="140">
        <f t="shared" si="75"/>
        <v>0</v>
      </c>
      <c r="AL160" s="140">
        <f t="shared" si="76"/>
        <v>0</v>
      </c>
      <c r="AM160" s="140">
        <f t="shared" si="77"/>
        <v>0</v>
      </c>
      <c r="AN160" s="140">
        <f t="shared" si="78"/>
        <v>0</v>
      </c>
      <c r="AO160" s="140">
        <f t="shared" si="79"/>
        <v>0</v>
      </c>
      <c r="AP160" s="140">
        <f t="shared" si="80"/>
        <v>0</v>
      </c>
      <c r="AQ160" s="140">
        <f t="shared" si="81"/>
        <v>0</v>
      </c>
      <c r="AS160" s="231"/>
      <c r="AT160" s="234" t="s">
        <v>273</v>
      </c>
      <c r="AU160" s="234"/>
      <c r="AV160" s="708">
        <f>AV163-AV154-AV156-AV158</f>
        <v>0</v>
      </c>
      <c r="AW160" s="710">
        <v>0.65</v>
      </c>
      <c r="AX160" s="712">
        <f>ROUND(AV160*AW160,3)</f>
        <v>0</v>
      </c>
      <c r="AY160" s="232"/>
      <c r="BB160" s="219"/>
    </row>
    <row r="161" spans="2:54">
      <c r="B161" s="205"/>
      <c r="C161" s="170" t="str">
        <f>'【補助シート】契約設備内訳表（負荷）'!D165</f>
        <v/>
      </c>
      <c r="D161" s="157">
        <f>'【補助シート】契約設備内訳表（負荷）'!V165</f>
        <v>0</v>
      </c>
      <c r="E161" s="171">
        <f>'【補助シート】契約設備内訳表（負荷）'!X165</f>
        <v>0</v>
      </c>
      <c r="F161" s="172" t="str">
        <f>IF(C161="","",IF(ISERROR(VLOOKUP(C161,'機器ｺｰﾄﾞ（非表示）'!$A$2:$H$80,3,FALSE)),"",VLOOKUP(C161,'機器ｺｰﾄﾞ（非表示）'!$A$2:$H$80,3,FALSE)))</f>
        <v/>
      </c>
      <c r="G161" s="173" t="str">
        <f>IF(ISBLANK(D161),"",IF(C161=103,(VLOOKUP(D161,$BC$3:$BD$14,2,1))/1000,IF(C161=106,(VLOOKUP(D161,$BF$3:$BG$12,2,1))/1000,IF(C161=104,(VLOOKUP(D161,$AZ$3:$BA$8,2,1))/1000,IF(ISERROR(VLOOKUP(C161,'機器ｺｰﾄﾞ（非表示）'!$A$2:$H$80,5,FALSE)),"",ROUND(VLOOKUP(C161,'機器ｺｰﾄﾞ（非表示）'!$A$2:$H$80,5,FALSE)*D161*VLOOKUP(C161,'機器ｺｰﾄﾞ（非表示）'!$A$2:$H$80,6,FALSE),3))))))</f>
        <v/>
      </c>
      <c r="H161" s="157">
        <f t="shared" si="55"/>
        <v>0</v>
      </c>
      <c r="I161" s="158" t="str">
        <f t="shared" si="56"/>
        <v/>
      </c>
      <c r="L161" s="205"/>
      <c r="M161" s="170" t="str">
        <f>'【補助シート】契約設備内訳表（負荷）'!AG165</f>
        <v/>
      </c>
      <c r="N161" s="174">
        <f>'【補助シート】契約設備内訳表（負荷）'!AY165</f>
        <v>0</v>
      </c>
      <c r="O161" s="171">
        <f>'【補助シート】契約設備内訳表（負荷）'!BA165</f>
        <v>0</v>
      </c>
      <c r="P161" s="175" t="str">
        <f>IF(M161="","",IF(ISERROR(VLOOKUP(M161,'機器ｺｰﾄﾞ（非表示）'!$A$2:$H$80,3,FALSE)),"",VLOOKUP(M161,'機器ｺｰﾄﾞ（非表示）'!$A$2:$H$80,3,FALSE)))</f>
        <v/>
      </c>
      <c r="Q161" s="163" t="str">
        <f>IF(N161=0,"",ROUND(IF(ISERROR(VLOOKUP(M161,'機器ｺｰﾄﾞ（非表示）'!$A$2:$H$80,5,FALSE)),"",VLOOKUP(M161,'機器ｺｰﾄﾞ（非表示）'!$A$2:$H$80,5,FALSE))*N161*VLOOKUP(M161,'機器ｺｰﾄﾞ（非表示）'!$A$2:$H$80,6,FALSE),3))</f>
        <v/>
      </c>
      <c r="R161" s="164">
        <f t="shared" si="57"/>
        <v>0</v>
      </c>
      <c r="S161" s="165" t="str">
        <f t="shared" si="58"/>
        <v/>
      </c>
      <c r="U161" s="140">
        <f t="shared" si="84"/>
        <v>0</v>
      </c>
      <c r="V161" s="140">
        <f t="shared" si="85"/>
        <v>0</v>
      </c>
      <c r="W161" s="140">
        <f t="shared" si="86"/>
        <v>0</v>
      </c>
      <c r="X161" s="140" t="str">
        <f t="shared" si="82"/>
        <v/>
      </c>
      <c r="Y161" s="140">
        <f t="shared" si="63"/>
        <v>0</v>
      </c>
      <c r="Z161" s="140">
        <f t="shared" si="64"/>
        <v>0</v>
      </c>
      <c r="AA161" s="140">
        <f t="shared" si="65"/>
        <v>0</v>
      </c>
      <c r="AB161" s="140">
        <f t="shared" si="66"/>
        <v>0</v>
      </c>
      <c r="AC161" s="140">
        <f t="shared" si="67"/>
        <v>0</v>
      </c>
      <c r="AD161" s="140">
        <f t="shared" si="68"/>
        <v>0</v>
      </c>
      <c r="AE161" s="140">
        <f t="shared" si="69"/>
        <v>0</v>
      </c>
      <c r="AF161" s="140">
        <f t="shared" si="70"/>
        <v>0</v>
      </c>
      <c r="AG161" s="140">
        <f t="shared" si="71"/>
        <v>0</v>
      </c>
      <c r="AH161" s="140">
        <f t="shared" si="72"/>
        <v>0</v>
      </c>
      <c r="AI161" s="140">
        <f t="shared" si="73"/>
        <v>0</v>
      </c>
      <c r="AJ161" s="140">
        <f t="shared" si="74"/>
        <v>0</v>
      </c>
      <c r="AK161" s="140">
        <f t="shared" si="75"/>
        <v>0</v>
      </c>
      <c r="AL161" s="140">
        <f t="shared" si="76"/>
        <v>0</v>
      </c>
      <c r="AM161" s="140">
        <f t="shared" si="77"/>
        <v>0</v>
      </c>
      <c r="AN161" s="140">
        <f t="shared" si="78"/>
        <v>0</v>
      </c>
      <c r="AO161" s="140">
        <f t="shared" si="79"/>
        <v>0</v>
      </c>
      <c r="AP161" s="140">
        <f t="shared" si="80"/>
        <v>0</v>
      </c>
      <c r="AQ161" s="140">
        <f t="shared" si="81"/>
        <v>0</v>
      </c>
      <c r="AS161" s="231"/>
      <c r="AT161" s="334" t="s">
        <v>265</v>
      </c>
      <c r="AU161" s="335"/>
      <c r="AV161" s="709"/>
      <c r="AW161" s="711"/>
      <c r="AX161" s="713"/>
      <c r="AY161" s="232"/>
      <c r="BB161" s="219"/>
    </row>
    <row r="162" spans="2:54">
      <c r="B162" s="205"/>
      <c r="C162" s="170" t="str">
        <f>'【補助シート】契約設備内訳表（負荷）'!D166</f>
        <v/>
      </c>
      <c r="D162" s="157">
        <f>'【補助シート】契約設備内訳表（負荷）'!V166</f>
        <v>0</v>
      </c>
      <c r="E162" s="171">
        <f>'【補助シート】契約設備内訳表（負荷）'!X166</f>
        <v>0</v>
      </c>
      <c r="F162" s="172" t="str">
        <f>IF(C162="","",IF(ISERROR(VLOOKUP(C162,'機器ｺｰﾄﾞ（非表示）'!$A$2:$H$80,3,FALSE)),"",VLOOKUP(C162,'機器ｺｰﾄﾞ（非表示）'!$A$2:$H$80,3,FALSE)))</f>
        <v/>
      </c>
      <c r="G162" s="173" t="str">
        <f>IF(ISBLANK(D162),"",IF(C162=103,(VLOOKUP(D162,$BC$3:$BD$14,2,1))/1000,IF(C162=106,(VLOOKUP(D162,$BF$3:$BG$12,2,1))/1000,IF(C162=104,(VLOOKUP(D162,$AZ$3:$BA$8,2,1))/1000,IF(ISERROR(VLOOKUP(C162,'機器ｺｰﾄﾞ（非表示）'!$A$2:$H$80,5,FALSE)),"",ROUND(VLOOKUP(C162,'機器ｺｰﾄﾞ（非表示）'!$A$2:$H$80,5,FALSE)*D162*VLOOKUP(C162,'機器ｺｰﾄﾞ（非表示）'!$A$2:$H$80,6,FALSE),3))))))</f>
        <v/>
      </c>
      <c r="H162" s="157">
        <f t="shared" si="55"/>
        <v>0</v>
      </c>
      <c r="I162" s="158" t="str">
        <f t="shared" si="56"/>
        <v/>
      </c>
      <c r="L162" s="205"/>
      <c r="M162" s="170" t="str">
        <f>'【補助シート】契約設備内訳表（負荷）'!AG166</f>
        <v/>
      </c>
      <c r="N162" s="174">
        <f>'【補助シート】契約設備内訳表（負荷）'!AY166</f>
        <v>0</v>
      </c>
      <c r="O162" s="171">
        <f>'【補助シート】契約設備内訳表（負荷）'!BA166</f>
        <v>0</v>
      </c>
      <c r="P162" s="175" t="str">
        <f>IF(M162="","",IF(ISERROR(VLOOKUP(M162,'機器ｺｰﾄﾞ（非表示）'!$A$2:$H$80,3,FALSE)),"",VLOOKUP(M162,'機器ｺｰﾄﾞ（非表示）'!$A$2:$H$80,3,FALSE)))</f>
        <v/>
      </c>
      <c r="Q162" s="163" t="str">
        <f>IF(N162=0,"",ROUND(IF(ISERROR(VLOOKUP(M162,'機器ｺｰﾄﾞ（非表示）'!$A$2:$H$80,5,FALSE)),"",VLOOKUP(M162,'機器ｺｰﾄﾞ（非表示）'!$A$2:$H$80,5,FALSE))*N162*VLOOKUP(M162,'機器ｺｰﾄﾞ（非表示）'!$A$2:$H$80,6,FALSE),3))</f>
        <v/>
      </c>
      <c r="R162" s="164">
        <f t="shared" si="57"/>
        <v>0</v>
      </c>
      <c r="S162" s="165" t="str">
        <f t="shared" si="58"/>
        <v/>
      </c>
      <c r="U162" s="140">
        <f t="shared" si="84"/>
        <v>0</v>
      </c>
      <c r="V162" s="140">
        <f t="shared" si="85"/>
        <v>0</v>
      </c>
      <c r="W162" s="140">
        <f t="shared" si="86"/>
        <v>0</v>
      </c>
      <c r="X162" s="140" t="str">
        <f t="shared" si="82"/>
        <v/>
      </c>
      <c r="Y162" s="140">
        <f t="shared" si="63"/>
        <v>0</v>
      </c>
      <c r="Z162" s="140">
        <f t="shared" si="64"/>
        <v>0</v>
      </c>
      <c r="AA162" s="140">
        <f t="shared" si="65"/>
        <v>0</v>
      </c>
      <c r="AB162" s="140">
        <f t="shared" si="66"/>
        <v>0</v>
      </c>
      <c r="AC162" s="140">
        <f t="shared" si="67"/>
        <v>0</v>
      </c>
      <c r="AD162" s="140">
        <f t="shared" si="68"/>
        <v>0</v>
      </c>
      <c r="AE162" s="140">
        <f t="shared" si="69"/>
        <v>0</v>
      </c>
      <c r="AF162" s="140">
        <f t="shared" si="70"/>
        <v>0</v>
      </c>
      <c r="AG162" s="140">
        <f t="shared" si="71"/>
        <v>0</v>
      </c>
      <c r="AH162" s="140">
        <f t="shared" si="72"/>
        <v>0</v>
      </c>
      <c r="AI162" s="140">
        <f t="shared" si="73"/>
        <v>0</v>
      </c>
      <c r="AJ162" s="140">
        <f t="shared" si="74"/>
        <v>0</v>
      </c>
      <c r="AK162" s="140">
        <f t="shared" si="75"/>
        <v>0</v>
      </c>
      <c r="AL162" s="140">
        <f t="shared" si="76"/>
        <v>0</v>
      </c>
      <c r="AM162" s="140">
        <f t="shared" si="77"/>
        <v>0</v>
      </c>
      <c r="AN162" s="140">
        <f t="shared" si="78"/>
        <v>0</v>
      </c>
      <c r="AO162" s="140">
        <f t="shared" si="79"/>
        <v>0</v>
      </c>
      <c r="AP162" s="140">
        <f t="shared" si="80"/>
        <v>0</v>
      </c>
      <c r="AQ162" s="140">
        <f t="shared" si="81"/>
        <v>0</v>
      </c>
      <c r="AS162" s="231" t="s">
        <v>274</v>
      </c>
      <c r="AT162" s="237"/>
      <c r="AU162" s="238"/>
      <c r="AV162" s="239"/>
      <c r="AW162" s="240"/>
      <c r="AX162" s="714">
        <f>SUM(AX154:AX161)</f>
        <v>0</v>
      </c>
      <c r="AY162" s="232"/>
      <c r="BB162" s="219"/>
    </row>
    <row r="163" spans="2:54" ht="14.25" thickBot="1">
      <c r="B163" s="205"/>
      <c r="C163" s="170" t="str">
        <f>'【補助シート】契約設備内訳表（負荷）'!D167</f>
        <v/>
      </c>
      <c r="D163" s="157">
        <f>'【補助シート】契約設備内訳表（負荷）'!V167</f>
        <v>0</v>
      </c>
      <c r="E163" s="171">
        <f>'【補助シート】契約設備内訳表（負荷）'!X167</f>
        <v>0</v>
      </c>
      <c r="F163" s="172" t="str">
        <f>IF(C163="","",IF(ISERROR(VLOOKUP(C163,'機器ｺｰﾄﾞ（非表示）'!$A$2:$H$80,3,FALSE)),"",VLOOKUP(C163,'機器ｺｰﾄﾞ（非表示）'!$A$2:$H$80,3,FALSE)))</f>
        <v/>
      </c>
      <c r="G163" s="173" t="str">
        <f>IF(ISBLANK(D163),"",IF(C163=103,(VLOOKUP(D163,$BC$3:$BD$14,2,1))/1000,IF(C163=106,(VLOOKUP(D163,$BF$3:$BG$12,2,1))/1000,IF(C163=104,(VLOOKUP(D163,$AZ$3:$BA$8,2,1))/1000,IF(ISERROR(VLOOKUP(C163,'機器ｺｰﾄﾞ（非表示）'!$A$2:$H$80,5,FALSE)),"",ROUND(VLOOKUP(C163,'機器ｺｰﾄﾞ（非表示）'!$A$2:$H$80,5,FALSE)*D163*VLOOKUP(C163,'機器ｺｰﾄﾞ（非表示）'!$A$2:$H$80,6,FALSE),3))))))</f>
        <v/>
      </c>
      <c r="H163" s="157">
        <f t="shared" si="55"/>
        <v>0</v>
      </c>
      <c r="I163" s="158" t="str">
        <f t="shared" si="56"/>
        <v/>
      </c>
      <c r="L163" s="205"/>
      <c r="M163" s="170" t="str">
        <f>'【補助シート】契約設備内訳表（負荷）'!AG167</f>
        <v/>
      </c>
      <c r="N163" s="174">
        <f>'【補助シート】契約設備内訳表（負荷）'!AY167</f>
        <v>0</v>
      </c>
      <c r="O163" s="171">
        <f>'【補助シート】契約設備内訳表（負荷）'!BA167</f>
        <v>0</v>
      </c>
      <c r="P163" s="175" t="str">
        <f>IF(M163="","",IF(ISERROR(VLOOKUP(M163,'機器ｺｰﾄﾞ（非表示）'!$A$2:$H$80,3,FALSE)),"",VLOOKUP(M163,'機器ｺｰﾄﾞ（非表示）'!$A$2:$H$80,3,FALSE)))</f>
        <v/>
      </c>
      <c r="Q163" s="163" t="str">
        <f>IF(N163=0,"",ROUND(IF(ISERROR(VLOOKUP(M163,'機器ｺｰﾄﾞ（非表示）'!$A$2:$H$80,5,FALSE)),"",VLOOKUP(M163,'機器ｺｰﾄﾞ（非表示）'!$A$2:$H$80,5,FALSE))*N163*VLOOKUP(M163,'機器ｺｰﾄﾞ（非表示）'!$A$2:$H$80,6,FALSE),3))</f>
        <v/>
      </c>
      <c r="R163" s="164">
        <f t="shared" si="57"/>
        <v>0</v>
      </c>
      <c r="S163" s="165" t="str">
        <f t="shared" si="58"/>
        <v/>
      </c>
      <c r="U163" s="140">
        <f t="shared" si="84"/>
        <v>0</v>
      </c>
      <c r="V163" s="140">
        <f t="shared" si="85"/>
        <v>0</v>
      </c>
      <c r="W163" s="140">
        <f t="shared" si="86"/>
        <v>0</v>
      </c>
      <c r="X163" s="140" t="str">
        <f t="shared" si="82"/>
        <v/>
      </c>
      <c r="Y163" s="140">
        <f t="shared" si="63"/>
        <v>0</v>
      </c>
      <c r="Z163" s="140">
        <f t="shared" si="64"/>
        <v>0</v>
      </c>
      <c r="AA163" s="140">
        <f t="shared" si="65"/>
        <v>0</v>
      </c>
      <c r="AB163" s="140">
        <f t="shared" si="66"/>
        <v>0</v>
      </c>
      <c r="AC163" s="140">
        <f t="shared" si="67"/>
        <v>0</v>
      </c>
      <c r="AD163" s="140">
        <f t="shared" si="68"/>
        <v>0</v>
      </c>
      <c r="AE163" s="140">
        <f t="shared" si="69"/>
        <v>0</v>
      </c>
      <c r="AF163" s="140">
        <f t="shared" si="70"/>
        <v>0</v>
      </c>
      <c r="AG163" s="140">
        <f t="shared" si="71"/>
        <v>0</v>
      </c>
      <c r="AH163" s="140">
        <f t="shared" si="72"/>
        <v>0</v>
      </c>
      <c r="AI163" s="140">
        <f t="shared" si="73"/>
        <v>0</v>
      </c>
      <c r="AJ163" s="140">
        <f t="shared" si="74"/>
        <v>0</v>
      </c>
      <c r="AK163" s="140">
        <f t="shared" si="75"/>
        <v>0</v>
      </c>
      <c r="AL163" s="140">
        <f t="shared" si="76"/>
        <v>0</v>
      </c>
      <c r="AM163" s="140">
        <f t="shared" si="77"/>
        <v>0</v>
      </c>
      <c r="AN163" s="140">
        <f t="shared" si="78"/>
        <v>0</v>
      </c>
      <c r="AO163" s="140">
        <f t="shared" si="79"/>
        <v>0</v>
      </c>
      <c r="AP163" s="140">
        <f t="shared" si="80"/>
        <v>0</v>
      </c>
      <c r="AQ163" s="140">
        <f t="shared" si="81"/>
        <v>0</v>
      </c>
      <c r="AS163" s="241"/>
      <c r="AT163" s="242" t="s">
        <v>266</v>
      </c>
      <c r="AU163" s="243"/>
      <c r="AV163" s="244">
        <f>I374</f>
        <v>0</v>
      </c>
      <c r="AW163" s="245"/>
      <c r="AX163" s="715"/>
      <c r="AY163" s="246"/>
      <c r="BB163" s="233"/>
    </row>
    <row r="164" spans="2:54">
      <c r="B164" s="205"/>
      <c r="C164" s="170" t="str">
        <f>'【補助シート】契約設備内訳表（負荷）'!D168</f>
        <v/>
      </c>
      <c r="D164" s="157">
        <f>'【補助シート】契約設備内訳表（負荷）'!V168</f>
        <v>0</v>
      </c>
      <c r="E164" s="171">
        <f>'【補助シート】契約設備内訳表（負荷）'!X168</f>
        <v>0</v>
      </c>
      <c r="F164" s="172" t="str">
        <f>IF(C164="","",IF(ISERROR(VLOOKUP(C164,'機器ｺｰﾄﾞ（非表示）'!$A$2:$H$80,3,FALSE)),"",VLOOKUP(C164,'機器ｺｰﾄﾞ（非表示）'!$A$2:$H$80,3,FALSE)))</f>
        <v/>
      </c>
      <c r="G164" s="173" t="str">
        <f>IF(ISBLANK(D164),"",IF(C164=103,(VLOOKUP(D164,$BC$3:$BD$14,2,1))/1000,IF(C164=106,(VLOOKUP(D164,$BF$3:$BG$12,2,1))/1000,IF(C164=104,(VLOOKUP(D164,$AZ$3:$BA$8,2,1))/1000,IF(ISERROR(VLOOKUP(C164,'機器ｺｰﾄﾞ（非表示）'!$A$2:$H$80,5,FALSE)),"",ROUND(VLOOKUP(C164,'機器ｺｰﾄﾞ（非表示）'!$A$2:$H$80,5,FALSE)*D164*VLOOKUP(C164,'機器ｺｰﾄﾞ（非表示）'!$A$2:$H$80,6,FALSE),3))))))</f>
        <v/>
      </c>
      <c r="H164" s="157">
        <f t="shared" si="55"/>
        <v>0</v>
      </c>
      <c r="I164" s="158" t="str">
        <f t="shared" si="56"/>
        <v/>
      </c>
      <c r="L164" s="205"/>
      <c r="M164" s="170" t="str">
        <f>'【補助シート】契約設備内訳表（負荷）'!AG168</f>
        <v/>
      </c>
      <c r="N164" s="174">
        <f>'【補助シート】契約設備内訳表（負荷）'!AY168</f>
        <v>0</v>
      </c>
      <c r="O164" s="171">
        <f>'【補助シート】契約設備内訳表（負荷）'!BA168</f>
        <v>0</v>
      </c>
      <c r="P164" s="175" t="str">
        <f>IF(M164="","",IF(ISERROR(VLOOKUP(M164,'機器ｺｰﾄﾞ（非表示）'!$A$2:$H$80,3,FALSE)),"",VLOOKUP(M164,'機器ｺｰﾄﾞ（非表示）'!$A$2:$H$80,3,FALSE)))</f>
        <v/>
      </c>
      <c r="Q164" s="163" t="str">
        <f>IF(N164=0,"",ROUND(IF(ISERROR(VLOOKUP(M164,'機器ｺｰﾄﾞ（非表示）'!$A$2:$H$80,5,FALSE)),"",VLOOKUP(M164,'機器ｺｰﾄﾞ（非表示）'!$A$2:$H$80,5,FALSE))*N164*VLOOKUP(M164,'機器ｺｰﾄﾞ（非表示）'!$A$2:$H$80,6,FALSE),3))</f>
        <v/>
      </c>
      <c r="R164" s="164">
        <f t="shared" si="57"/>
        <v>0</v>
      </c>
      <c r="S164" s="165" t="str">
        <f t="shared" si="58"/>
        <v/>
      </c>
      <c r="U164" s="140">
        <f t="shared" si="84"/>
        <v>0</v>
      </c>
      <c r="V164" s="140">
        <f t="shared" si="85"/>
        <v>0</v>
      </c>
      <c r="W164" s="140">
        <f t="shared" si="86"/>
        <v>0</v>
      </c>
      <c r="X164" s="140" t="str">
        <f t="shared" si="82"/>
        <v/>
      </c>
      <c r="Y164" s="140">
        <f t="shared" si="63"/>
        <v>0</v>
      </c>
      <c r="Z164" s="140">
        <f t="shared" si="64"/>
        <v>0</v>
      </c>
      <c r="AA164" s="140">
        <f t="shared" si="65"/>
        <v>0</v>
      </c>
      <c r="AB164" s="140">
        <f t="shared" si="66"/>
        <v>0</v>
      </c>
      <c r="AC164" s="140">
        <f t="shared" si="67"/>
        <v>0</v>
      </c>
      <c r="AD164" s="140">
        <f t="shared" si="68"/>
        <v>0</v>
      </c>
      <c r="AE164" s="140">
        <f t="shared" si="69"/>
        <v>0</v>
      </c>
      <c r="AF164" s="140">
        <f t="shared" si="70"/>
        <v>0</v>
      </c>
      <c r="AG164" s="140">
        <f t="shared" si="71"/>
        <v>0</v>
      </c>
      <c r="AH164" s="140">
        <f t="shared" si="72"/>
        <v>0</v>
      </c>
      <c r="AI164" s="140">
        <f t="shared" si="73"/>
        <v>0</v>
      </c>
      <c r="AJ164" s="140">
        <f t="shared" si="74"/>
        <v>0</v>
      </c>
      <c r="AK164" s="140">
        <f t="shared" si="75"/>
        <v>0</v>
      </c>
      <c r="AL164" s="140">
        <f t="shared" si="76"/>
        <v>0</v>
      </c>
      <c r="AM164" s="140">
        <f t="shared" si="77"/>
        <v>0</v>
      </c>
      <c r="AN164" s="140">
        <f t="shared" si="78"/>
        <v>0</v>
      </c>
      <c r="AO164" s="140">
        <f t="shared" si="79"/>
        <v>0</v>
      </c>
      <c r="AP164" s="140">
        <f t="shared" si="80"/>
        <v>0</v>
      </c>
      <c r="AQ164" s="140">
        <f t="shared" si="81"/>
        <v>0</v>
      </c>
      <c r="AS164" s="716" t="s">
        <v>275</v>
      </c>
      <c r="AT164" s="717"/>
      <c r="AU164" s="717"/>
      <c r="AV164" s="717"/>
      <c r="AW164" s="717"/>
      <c r="AX164" s="718"/>
      <c r="AY164" s="246"/>
      <c r="BB164" s="233"/>
    </row>
    <row r="165" spans="2:54">
      <c r="B165" s="205"/>
      <c r="C165" s="170" t="str">
        <f>'【補助シート】契約設備内訳表（負荷）'!D169</f>
        <v/>
      </c>
      <c r="D165" s="157">
        <f>'【補助シート】契約設備内訳表（負荷）'!V169</f>
        <v>0</v>
      </c>
      <c r="E165" s="171">
        <f>'【補助シート】契約設備内訳表（負荷）'!X169</f>
        <v>0</v>
      </c>
      <c r="F165" s="172" t="str">
        <f>IF(C165="","",IF(ISERROR(VLOOKUP(C165,'機器ｺｰﾄﾞ（非表示）'!$A$2:$H$80,3,FALSE)),"",VLOOKUP(C165,'機器ｺｰﾄﾞ（非表示）'!$A$2:$H$80,3,FALSE)))</f>
        <v/>
      </c>
      <c r="G165" s="173" t="str">
        <f>IF(ISBLANK(D165),"",IF(C165=103,(VLOOKUP(D165,$BC$3:$BD$14,2,1))/1000,IF(C165=106,(VLOOKUP(D165,$BF$3:$BG$12,2,1))/1000,IF(C165=104,(VLOOKUP(D165,$AZ$3:$BA$8,2,1))/1000,IF(ISERROR(VLOOKUP(C165,'機器ｺｰﾄﾞ（非表示）'!$A$2:$H$80,5,FALSE)),"",ROUND(VLOOKUP(C165,'機器ｺｰﾄﾞ（非表示）'!$A$2:$H$80,5,FALSE)*D165*VLOOKUP(C165,'機器ｺｰﾄﾞ（非表示）'!$A$2:$H$80,6,FALSE),3))))))</f>
        <v/>
      </c>
      <c r="H165" s="157">
        <f t="shared" si="55"/>
        <v>0</v>
      </c>
      <c r="I165" s="158" t="str">
        <f t="shared" si="56"/>
        <v/>
      </c>
      <c r="L165" s="205"/>
      <c r="M165" s="170" t="str">
        <f>'【補助シート】契約設備内訳表（負荷）'!AG169</f>
        <v/>
      </c>
      <c r="N165" s="174">
        <f>'【補助シート】契約設備内訳表（負荷）'!AY169</f>
        <v>0</v>
      </c>
      <c r="O165" s="171">
        <f>'【補助シート】契約設備内訳表（負荷）'!BA169</f>
        <v>0</v>
      </c>
      <c r="P165" s="175" t="str">
        <f>IF(M165="","",IF(ISERROR(VLOOKUP(M165,'機器ｺｰﾄﾞ（非表示）'!$A$2:$H$80,3,FALSE)),"",VLOOKUP(M165,'機器ｺｰﾄﾞ（非表示）'!$A$2:$H$80,3,FALSE)))</f>
        <v/>
      </c>
      <c r="Q165" s="163" t="str">
        <f>IF(N165=0,"",ROUND(IF(ISERROR(VLOOKUP(M165,'機器ｺｰﾄﾞ（非表示）'!$A$2:$H$80,5,FALSE)),"",VLOOKUP(M165,'機器ｺｰﾄﾞ（非表示）'!$A$2:$H$80,5,FALSE))*N165*VLOOKUP(M165,'機器ｺｰﾄﾞ（非表示）'!$A$2:$H$80,6,FALSE),3))</f>
        <v/>
      </c>
      <c r="R165" s="164">
        <f t="shared" si="57"/>
        <v>0</v>
      </c>
      <c r="S165" s="165" t="str">
        <f t="shared" si="58"/>
        <v/>
      </c>
      <c r="U165" s="140">
        <f t="shared" si="84"/>
        <v>0</v>
      </c>
      <c r="V165" s="140">
        <f t="shared" si="85"/>
        <v>0</v>
      </c>
      <c r="W165" s="140">
        <f t="shared" si="86"/>
        <v>0</v>
      </c>
      <c r="X165" s="140" t="str">
        <f t="shared" si="82"/>
        <v/>
      </c>
      <c r="Y165" s="140">
        <f t="shared" si="63"/>
        <v>0</v>
      </c>
      <c r="Z165" s="140">
        <f t="shared" si="64"/>
        <v>0</v>
      </c>
      <c r="AA165" s="140">
        <f t="shared" si="65"/>
        <v>0</v>
      </c>
      <c r="AB165" s="140">
        <f t="shared" si="66"/>
        <v>0</v>
      </c>
      <c r="AC165" s="140">
        <f t="shared" si="67"/>
        <v>0</v>
      </c>
      <c r="AD165" s="140">
        <f t="shared" si="68"/>
        <v>0</v>
      </c>
      <c r="AE165" s="140">
        <f t="shared" si="69"/>
        <v>0</v>
      </c>
      <c r="AF165" s="140">
        <f t="shared" si="70"/>
        <v>0</v>
      </c>
      <c r="AG165" s="140">
        <f t="shared" si="71"/>
        <v>0</v>
      </c>
      <c r="AH165" s="140">
        <f t="shared" si="72"/>
        <v>0</v>
      </c>
      <c r="AI165" s="140">
        <f t="shared" si="73"/>
        <v>0</v>
      </c>
      <c r="AJ165" s="140">
        <f t="shared" si="74"/>
        <v>0</v>
      </c>
      <c r="AK165" s="140">
        <f t="shared" si="75"/>
        <v>0</v>
      </c>
      <c r="AL165" s="140">
        <f t="shared" si="76"/>
        <v>0</v>
      </c>
      <c r="AM165" s="140">
        <f t="shared" si="77"/>
        <v>0</v>
      </c>
      <c r="AN165" s="140">
        <f t="shared" si="78"/>
        <v>0</v>
      </c>
      <c r="AO165" s="140">
        <f t="shared" si="79"/>
        <v>0</v>
      </c>
      <c r="AP165" s="140">
        <f t="shared" si="80"/>
        <v>0</v>
      </c>
      <c r="AQ165" s="140">
        <f t="shared" si="81"/>
        <v>0</v>
      </c>
      <c r="AS165" s="247"/>
      <c r="AT165" s="248" t="s">
        <v>228</v>
      </c>
      <c r="AU165" s="249"/>
      <c r="AV165" s="250"/>
      <c r="AW165" s="250" t="s">
        <v>229</v>
      </c>
      <c r="AX165" s="251"/>
    </row>
    <row r="166" spans="2:54">
      <c r="B166" s="205"/>
      <c r="C166" s="170" t="str">
        <f>'【補助シート】契約設備内訳表（負荷）'!D170</f>
        <v/>
      </c>
      <c r="D166" s="157">
        <f>'【補助シート】契約設備内訳表（負荷）'!V170</f>
        <v>0</v>
      </c>
      <c r="E166" s="171">
        <f>'【補助シート】契約設備内訳表（負荷）'!X170</f>
        <v>0</v>
      </c>
      <c r="F166" s="172" t="str">
        <f>IF(C166="","",IF(ISERROR(VLOOKUP(C166,'機器ｺｰﾄﾞ（非表示）'!$A$2:$H$80,3,FALSE)),"",VLOOKUP(C166,'機器ｺｰﾄﾞ（非表示）'!$A$2:$H$80,3,FALSE)))</f>
        <v/>
      </c>
      <c r="G166" s="173" t="str">
        <f>IF(ISBLANK(D166),"",IF(C166=103,(VLOOKUP(D166,$BC$3:$BD$14,2,1))/1000,IF(C166=106,(VLOOKUP(D166,$BF$3:$BG$12,2,1))/1000,IF(C166=104,(VLOOKUP(D166,$AZ$3:$BA$8,2,1))/1000,IF(ISERROR(VLOOKUP(C166,'機器ｺｰﾄﾞ（非表示）'!$A$2:$H$80,5,FALSE)),"",ROUND(VLOOKUP(C166,'機器ｺｰﾄﾞ（非表示）'!$A$2:$H$80,5,FALSE)*D166*VLOOKUP(C166,'機器ｺｰﾄﾞ（非表示）'!$A$2:$H$80,6,FALSE),3))))))</f>
        <v/>
      </c>
      <c r="H166" s="157">
        <f t="shared" si="55"/>
        <v>0</v>
      </c>
      <c r="I166" s="158" t="str">
        <f t="shared" si="56"/>
        <v/>
      </c>
      <c r="L166" s="205"/>
      <c r="M166" s="170" t="str">
        <f>'【補助シート】契約設備内訳表（負荷）'!AG170</f>
        <v/>
      </c>
      <c r="N166" s="174">
        <f>'【補助シート】契約設備内訳表（負荷）'!AY170</f>
        <v>0</v>
      </c>
      <c r="O166" s="171">
        <f>'【補助シート】契約設備内訳表（負荷）'!BA170</f>
        <v>0</v>
      </c>
      <c r="P166" s="175" t="str">
        <f>IF(M166="","",IF(ISERROR(VLOOKUP(M166,'機器ｺｰﾄﾞ（非表示）'!$A$2:$H$80,3,FALSE)),"",VLOOKUP(M166,'機器ｺｰﾄﾞ（非表示）'!$A$2:$H$80,3,FALSE)))</f>
        <v/>
      </c>
      <c r="Q166" s="163" t="str">
        <f>IF(N166=0,"",ROUND(IF(ISERROR(VLOOKUP(M166,'機器ｺｰﾄﾞ（非表示）'!$A$2:$H$80,5,FALSE)),"",VLOOKUP(M166,'機器ｺｰﾄﾞ（非表示）'!$A$2:$H$80,5,FALSE))*N166*VLOOKUP(M166,'機器ｺｰﾄﾞ（非表示）'!$A$2:$H$80,6,FALSE),3))</f>
        <v/>
      </c>
      <c r="R166" s="164">
        <f t="shared" si="57"/>
        <v>0</v>
      </c>
      <c r="S166" s="165" t="str">
        <f t="shared" si="58"/>
        <v/>
      </c>
      <c r="U166" s="140">
        <f t="shared" si="84"/>
        <v>0</v>
      </c>
      <c r="V166" s="140">
        <f t="shared" si="85"/>
        <v>0</v>
      </c>
      <c r="W166" s="140">
        <f t="shared" si="86"/>
        <v>0</v>
      </c>
      <c r="X166" s="140" t="str">
        <f t="shared" si="82"/>
        <v/>
      </c>
      <c r="Y166" s="140">
        <f t="shared" si="63"/>
        <v>0</v>
      </c>
      <c r="Z166" s="140">
        <f t="shared" si="64"/>
        <v>0</v>
      </c>
      <c r="AA166" s="140">
        <f t="shared" si="65"/>
        <v>0</v>
      </c>
      <c r="AB166" s="140">
        <f t="shared" si="66"/>
        <v>0</v>
      </c>
      <c r="AC166" s="140">
        <f t="shared" si="67"/>
        <v>0</v>
      </c>
      <c r="AD166" s="140">
        <f t="shared" si="68"/>
        <v>0</v>
      </c>
      <c r="AE166" s="140">
        <f t="shared" si="69"/>
        <v>0</v>
      </c>
      <c r="AF166" s="140">
        <f t="shared" si="70"/>
        <v>0</v>
      </c>
      <c r="AG166" s="140">
        <f t="shared" si="71"/>
        <v>0</v>
      </c>
      <c r="AH166" s="140">
        <f t="shared" si="72"/>
        <v>0</v>
      </c>
      <c r="AI166" s="140">
        <f t="shared" si="73"/>
        <v>0</v>
      </c>
      <c r="AJ166" s="140">
        <f t="shared" si="74"/>
        <v>0</v>
      </c>
      <c r="AK166" s="140">
        <f t="shared" si="75"/>
        <v>0</v>
      </c>
      <c r="AL166" s="140">
        <f t="shared" si="76"/>
        <v>0</v>
      </c>
      <c r="AM166" s="140">
        <f t="shared" si="77"/>
        <v>0</v>
      </c>
      <c r="AN166" s="140">
        <f t="shared" si="78"/>
        <v>0</v>
      </c>
      <c r="AO166" s="140">
        <f t="shared" si="79"/>
        <v>0</v>
      </c>
      <c r="AP166" s="140">
        <f t="shared" si="80"/>
        <v>0</v>
      </c>
      <c r="AQ166" s="140">
        <f t="shared" si="81"/>
        <v>0</v>
      </c>
      <c r="AS166" s="221" t="s">
        <v>235</v>
      </c>
      <c r="AT166" s="252" t="s">
        <v>236</v>
      </c>
      <c r="AU166" s="253"/>
      <c r="AV166" s="228" t="s">
        <v>237</v>
      </c>
      <c r="AW166" s="228" t="s">
        <v>238</v>
      </c>
      <c r="AX166" s="254" t="s">
        <v>239</v>
      </c>
    </row>
    <row r="167" spans="2:54">
      <c r="B167" s="205"/>
      <c r="C167" s="170" t="str">
        <f>'【補助シート】契約設備内訳表（負荷）'!D171</f>
        <v/>
      </c>
      <c r="D167" s="157">
        <f>'【補助シート】契約設備内訳表（負荷）'!V171</f>
        <v>0</v>
      </c>
      <c r="E167" s="171">
        <f>'【補助シート】契約設備内訳表（負荷）'!X171</f>
        <v>0</v>
      </c>
      <c r="F167" s="172" t="str">
        <f>IF(C167="","",IF(ISERROR(VLOOKUP(C167,'機器ｺｰﾄﾞ（非表示）'!$A$2:$H$80,3,FALSE)),"",VLOOKUP(C167,'機器ｺｰﾄﾞ（非表示）'!$A$2:$H$80,3,FALSE)))</f>
        <v/>
      </c>
      <c r="G167" s="173" t="str">
        <f>IF(ISBLANK(D167),"",IF(C167=103,(VLOOKUP(D167,$BC$3:$BD$14,2,1))/1000,IF(C167=106,(VLOOKUP(D167,$BF$3:$BG$12,2,1))/1000,IF(C167=104,(VLOOKUP(D167,$AZ$3:$BA$8,2,1))/1000,IF(ISERROR(VLOOKUP(C167,'機器ｺｰﾄﾞ（非表示）'!$A$2:$H$80,5,FALSE)),"",ROUND(VLOOKUP(C167,'機器ｺｰﾄﾞ（非表示）'!$A$2:$H$80,5,FALSE)*D167*VLOOKUP(C167,'機器ｺｰﾄﾞ（非表示）'!$A$2:$H$80,6,FALSE),3))))))</f>
        <v/>
      </c>
      <c r="H167" s="157">
        <f t="shared" si="55"/>
        <v>0</v>
      </c>
      <c r="I167" s="158" t="str">
        <f t="shared" si="56"/>
        <v/>
      </c>
      <c r="L167" s="205"/>
      <c r="M167" s="170" t="str">
        <f>'【補助シート】契約設備内訳表（負荷）'!AG171</f>
        <v/>
      </c>
      <c r="N167" s="174">
        <f>'【補助シート】契約設備内訳表（負荷）'!AY171</f>
        <v>0</v>
      </c>
      <c r="O167" s="171">
        <f>'【補助シート】契約設備内訳表（負荷）'!BA171</f>
        <v>0</v>
      </c>
      <c r="P167" s="175" t="str">
        <f>IF(M167="","",IF(ISERROR(VLOOKUP(M167,'機器ｺｰﾄﾞ（非表示）'!$A$2:$H$80,3,FALSE)),"",VLOOKUP(M167,'機器ｺｰﾄﾞ（非表示）'!$A$2:$H$80,3,FALSE)))</f>
        <v/>
      </c>
      <c r="Q167" s="163" t="str">
        <f>IF(N167=0,"",ROUND(IF(ISERROR(VLOOKUP(M167,'機器ｺｰﾄﾞ（非表示）'!$A$2:$H$80,5,FALSE)),"",VLOOKUP(M167,'機器ｺｰﾄﾞ（非表示）'!$A$2:$H$80,5,FALSE))*N167*VLOOKUP(M167,'機器ｺｰﾄﾞ（非表示）'!$A$2:$H$80,6,FALSE),3))</f>
        <v/>
      </c>
      <c r="R167" s="164">
        <f t="shared" si="57"/>
        <v>0</v>
      </c>
      <c r="S167" s="165" t="str">
        <f t="shared" si="58"/>
        <v/>
      </c>
      <c r="U167" s="140">
        <f t="shared" si="84"/>
        <v>0</v>
      </c>
      <c r="V167" s="140">
        <f t="shared" si="85"/>
        <v>0</v>
      </c>
      <c r="W167" s="140">
        <f t="shared" si="86"/>
        <v>0</v>
      </c>
      <c r="X167" s="140" t="str">
        <f t="shared" si="82"/>
        <v/>
      </c>
      <c r="Y167" s="140">
        <f t="shared" si="63"/>
        <v>0</v>
      </c>
      <c r="Z167" s="140">
        <f t="shared" si="64"/>
        <v>0</v>
      </c>
      <c r="AA167" s="140">
        <f t="shared" si="65"/>
        <v>0</v>
      </c>
      <c r="AB167" s="140">
        <f t="shared" si="66"/>
        <v>0</v>
      </c>
      <c r="AC167" s="140">
        <f t="shared" si="67"/>
        <v>0</v>
      </c>
      <c r="AD167" s="140">
        <f t="shared" si="68"/>
        <v>0</v>
      </c>
      <c r="AE167" s="140">
        <f t="shared" si="69"/>
        <v>0</v>
      </c>
      <c r="AF167" s="140">
        <f t="shared" si="70"/>
        <v>0</v>
      </c>
      <c r="AG167" s="140">
        <f t="shared" si="71"/>
        <v>0</v>
      </c>
      <c r="AH167" s="140">
        <f t="shared" si="72"/>
        <v>0</v>
      </c>
      <c r="AI167" s="140">
        <f t="shared" si="73"/>
        <v>0</v>
      </c>
      <c r="AJ167" s="140">
        <f t="shared" si="74"/>
        <v>0</v>
      </c>
      <c r="AK167" s="140">
        <f t="shared" si="75"/>
        <v>0</v>
      </c>
      <c r="AL167" s="140">
        <f t="shared" si="76"/>
        <v>0</v>
      </c>
      <c r="AM167" s="140">
        <f t="shared" si="77"/>
        <v>0</v>
      </c>
      <c r="AN167" s="140">
        <f t="shared" si="78"/>
        <v>0</v>
      </c>
      <c r="AO167" s="140">
        <f t="shared" si="79"/>
        <v>0</v>
      </c>
      <c r="AP167" s="140">
        <f t="shared" si="80"/>
        <v>0</v>
      </c>
      <c r="AQ167" s="140">
        <f t="shared" si="81"/>
        <v>0</v>
      </c>
      <c r="AS167" s="221"/>
      <c r="AT167" s="237" t="s">
        <v>241</v>
      </c>
      <c r="AU167" s="238"/>
      <c r="AV167" s="168">
        <f>LARGE($X$6:$AQ$255,1)</f>
        <v>0</v>
      </c>
      <c r="AW167" s="255">
        <v>1</v>
      </c>
      <c r="AX167" s="48">
        <f>ROUND(AV167*AW167,3)</f>
        <v>0</v>
      </c>
    </row>
    <row r="168" spans="2:54">
      <c r="B168" s="205"/>
      <c r="C168" s="170" t="str">
        <f>'【補助シート】契約設備内訳表（負荷）'!D172</f>
        <v/>
      </c>
      <c r="D168" s="157">
        <f>'【補助シート】契約設備内訳表（負荷）'!V172</f>
        <v>0</v>
      </c>
      <c r="E168" s="171">
        <f>'【補助シート】契約設備内訳表（負荷）'!X172</f>
        <v>0</v>
      </c>
      <c r="F168" s="172" t="str">
        <f>IF(C168="","",IF(ISERROR(VLOOKUP(C168,'機器ｺｰﾄﾞ（非表示）'!$A$2:$H$80,3,FALSE)),"",VLOOKUP(C168,'機器ｺｰﾄﾞ（非表示）'!$A$2:$H$80,3,FALSE)))</f>
        <v/>
      </c>
      <c r="G168" s="173" t="str">
        <f>IF(ISBLANK(D168),"",IF(C168=103,(VLOOKUP(D168,$BC$3:$BD$14,2,1))/1000,IF(C168=106,(VLOOKUP(D168,$BF$3:$BG$12,2,1))/1000,IF(C168=104,(VLOOKUP(D168,$AZ$3:$BA$8,2,1))/1000,IF(ISERROR(VLOOKUP(C168,'機器ｺｰﾄﾞ（非表示）'!$A$2:$H$80,5,FALSE)),"",ROUND(VLOOKUP(C168,'機器ｺｰﾄﾞ（非表示）'!$A$2:$H$80,5,FALSE)*D168*VLOOKUP(C168,'機器ｺｰﾄﾞ（非表示）'!$A$2:$H$80,6,FALSE),3))))))</f>
        <v/>
      </c>
      <c r="H168" s="157">
        <f t="shared" si="55"/>
        <v>0</v>
      </c>
      <c r="I168" s="158" t="str">
        <f t="shared" si="56"/>
        <v/>
      </c>
      <c r="L168" s="205"/>
      <c r="M168" s="170" t="str">
        <f>'【補助シート】契約設備内訳表（負荷）'!AG172</f>
        <v/>
      </c>
      <c r="N168" s="174">
        <f>'【補助シート】契約設備内訳表（負荷）'!AY172</f>
        <v>0</v>
      </c>
      <c r="O168" s="171">
        <f>'【補助シート】契約設備内訳表（負荷）'!BA172</f>
        <v>0</v>
      </c>
      <c r="P168" s="175" t="str">
        <f>IF(M168="","",IF(ISERROR(VLOOKUP(M168,'機器ｺｰﾄﾞ（非表示）'!$A$2:$H$80,3,FALSE)),"",VLOOKUP(M168,'機器ｺｰﾄﾞ（非表示）'!$A$2:$H$80,3,FALSE)))</f>
        <v/>
      </c>
      <c r="Q168" s="163" t="str">
        <f>IF(N168=0,"",ROUND(IF(ISERROR(VLOOKUP(M168,'機器ｺｰﾄﾞ（非表示）'!$A$2:$H$80,5,FALSE)),"",VLOOKUP(M168,'機器ｺｰﾄﾞ（非表示）'!$A$2:$H$80,5,FALSE))*N168*VLOOKUP(M168,'機器ｺｰﾄﾞ（非表示）'!$A$2:$H$80,6,FALSE),3))</f>
        <v/>
      </c>
      <c r="R168" s="164">
        <f t="shared" si="57"/>
        <v>0</v>
      </c>
      <c r="S168" s="165" t="str">
        <f t="shared" si="58"/>
        <v/>
      </c>
      <c r="U168" s="140">
        <f t="shared" si="84"/>
        <v>0</v>
      </c>
      <c r="V168" s="140">
        <f t="shared" si="85"/>
        <v>0</v>
      </c>
      <c r="W168" s="140">
        <f t="shared" si="86"/>
        <v>0</v>
      </c>
      <c r="X168" s="140" t="str">
        <f t="shared" si="82"/>
        <v/>
      </c>
      <c r="Y168" s="140">
        <f t="shared" si="63"/>
        <v>0</v>
      </c>
      <c r="Z168" s="140">
        <f t="shared" si="64"/>
        <v>0</v>
      </c>
      <c r="AA168" s="140">
        <f t="shared" si="65"/>
        <v>0</v>
      </c>
      <c r="AB168" s="140">
        <f t="shared" si="66"/>
        <v>0</v>
      </c>
      <c r="AC168" s="140">
        <f t="shared" si="67"/>
        <v>0</v>
      </c>
      <c r="AD168" s="140">
        <f t="shared" si="68"/>
        <v>0</v>
      </c>
      <c r="AE168" s="140">
        <f t="shared" si="69"/>
        <v>0</v>
      </c>
      <c r="AF168" s="140">
        <f t="shared" si="70"/>
        <v>0</v>
      </c>
      <c r="AG168" s="140">
        <f t="shared" si="71"/>
        <v>0</v>
      </c>
      <c r="AH168" s="140">
        <f t="shared" si="72"/>
        <v>0</v>
      </c>
      <c r="AI168" s="140">
        <f t="shared" si="73"/>
        <v>0</v>
      </c>
      <c r="AJ168" s="140">
        <f t="shared" si="74"/>
        <v>0</v>
      </c>
      <c r="AK168" s="140">
        <f t="shared" si="75"/>
        <v>0</v>
      </c>
      <c r="AL168" s="140">
        <f t="shared" si="76"/>
        <v>0</v>
      </c>
      <c r="AM168" s="140">
        <f t="shared" si="77"/>
        <v>0</v>
      </c>
      <c r="AN168" s="140">
        <f t="shared" si="78"/>
        <v>0</v>
      </c>
      <c r="AO168" s="140">
        <f t="shared" si="79"/>
        <v>0</v>
      </c>
      <c r="AP168" s="140">
        <f t="shared" si="80"/>
        <v>0</v>
      </c>
      <c r="AQ168" s="140">
        <f t="shared" si="81"/>
        <v>0</v>
      </c>
      <c r="AS168" s="221" t="s">
        <v>242</v>
      </c>
      <c r="AT168" s="256" t="s">
        <v>243</v>
      </c>
      <c r="AU168" s="257"/>
      <c r="AV168" s="168">
        <f>LARGE($X$6:$AQ$255,2)</f>
        <v>0</v>
      </c>
      <c r="AW168" s="255">
        <v>1</v>
      </c>
      <c r="AX168" s="48">
        <f>ROUND(AV168*AW168,3)</f>
        <v>0</v>
      </c>
    </row>
    <row r="169" spans="2:54">
      <c r="B169" s="205"/>
      <c r="C169" s="170" t="str">
        <f>'【補助シート】契約設備内訳表（負荷）'!D173</f>
        <v/>
      </c>
      <c r="D169" s="157">
        <f>'【補助シート】契約設備内訳表（負荷）'!V173</f>
        <v>0</v>
      </c>
      <c r="E169" s="171">
        <f>'【補助シート】契約設備内訳表（負荷）'!X173</f>
        <v>0</v>
      </c>
      <c r="F169" s="172" t="str">
        <f>IF(C169="","",IF(ISERROR(VLOOKUP(C169,'機器ｺｰﾄﾞ（非表示）'!$A$2:$H$80,3,FALSE)),"",VLOOKUP(C169,'機器ｺｰﾄﾞ（非表示）'!$A$2:$H$80,3,FALSE)))</f>
        <v/>
      </c>
      <c r="G169" s="173" t="str">
        <f>IF(ISBLANK(D169),"",IF(C169=103,(VLOOKUP(D169,$BC$3:$BD$14,2,1))/1000,IF(C169=106,(VLOOKUP(D169,$BF$3:$BG$12,2,1))/1000,IF(C169=104,(VLOOKUP(D169,$AZ$3:$BA$8,2,1))/1000,IF(ISERROR(VLOOKUP(C169,'機器ｺｰﾄﾞ（非表示）'!$A$2:$H$80,5,FALSE)),"",ROUND(VLOOKUP(C169,'機器ｺｰﾄﾞ（非表示）'!$A$2:$H$80,5,FALSE)*D169*VLOOKUP(C169,'機器ｺｰﾄﾞ（非表示）'!$A$2:$H$80,6,FALSE),3))))))</f>
        <v/>
      </c>
      <c r="H169" s="157">
        <f t="shared" si="55"/>
        <v>0</v>
      </c>
      <c r="I169" s="158" t="str">
        <f t="shared" si="56"/>
        <v/>
      </c>
      <c r="L169" s="205"/>
      <c r="M169" s="170" t="str">
        <f>'【補助シート】契約設備内訳表（負荷）'!AG173</f>
        <v/>
      </c>
      <c r="N169" s="174">
        <f>'【補助シート】契約設備内訳表（負荷）'!AY173</f>
        <v>0</v>
      </c>
      <c r="O169" s="171">
        <f>'【補助シート】契約設備内訳表（負荷）'!BA173</f>
        <v>0</v>
      </c>
      <c r="P169" s="175" t="str">
        <f>IF(M169="","",IF(ISERROR(VLOOKUP(M169,'機器ｺｰﾄﾞ（非表示）'!$A$2:$H$80,3,FALSE)),"",VLOOKUP(M169,'機器ｺｰﾄﾞ（非表示）'!$A$2:$H$80,3,FALSE)))</f>
        <v/>
      </c>
      <c r="Q169" s="163" t="str">
        <f>IF(N169=0,"",ROUND(IF(ISERROR(VLOOKUP(M169,'機器ｺｰﾄﾞ（非表示）'!$A$2:$H$80,5,FALSE)),"",VLOOKUP(M169,'機器ｺｰﾄﾞ（非表示）'!$A$2:$H$80,5,FALSE))*N169*VLOOKUP(M169,'機器ｺｰﾄﾞ（非表示）'!$A$2:$H$80,6,FALSE),3))</f>
        <v/>
      </c>
      <c r="R169" s="164">
        <f t="shared" si="57"/>
        <v>0</v>
      </c>
      <c r="S169" s="165" t="str">
        <f t="shared" si="58"/>
        <v/>
      </c>
      <c r="U169" s="140">
        <f t="shared" si="84"/>
        <v>0</v>
      </c>
      <c r="V169" s="140">
        <f t="shared" si="85"/>
        <v>0</v>
      </c>
      <c r="W169" s="140">
        <f t="shared" si="86"/>
        <v>0</v>
      </c>
      <c r="X169" s="140" t="str">
        <f t="shared" si="82"/>
        <v/>
      </c>
      <c r="Y169" s="140">
        <f t="shared" si="63"/>
        <v>0</v>
      </c>
      <c r="Z169" s="140">
        <f t="shared" si="64"/>
        <v>0</v>
      </c>
      <c r="AA169" s="140">
        <f t="shared" si="65"/>
        <v>0</v>
      </c>
      <c r="AB169" s="140">
        <f t="shared" si="66"/>
        <v>0</v>
      </c>
      <c r="AC169" s="140">
        <f t="shared" si="67"/>
        <v>0</v>
      </c>
      <c r="AD169" s="140">
        <f t="shared" si="68"/>
        <v>0</v>
      </c>
      <c r="AE169" s="140">
        <f t="shared" si="69"/>
        <v>0</v>
      </c>
      <c r="AF169" s="140">
        <f t="shared" si="70"/>
        <v>0</v>
      </c>
      <c r="AG169" s="140">
        <f t="shared" si="71"/>
        <v>0</v>
      </c>
      <c r="AH169" s="140">
        <f t="shared" si="72"/>
        <v>0</v>
      </c>
      <c r="AI169" s="140">
        <f t="shared" si="73"/>
        <v>0</v>
      </c>
      <c r="AJ169" s="140">
        <f t="shared" si="74"/>
        <v>0</v>
      </c>
      <c r="AK169" s="140">
        <f t="shared" si="75"/>
        <v>0</v>
      </c>
      <c r="AL169" s="140">
        <f t="shared" si="76"/>
        <v>0</v>
      </c>
      <c r="AM169" s="140">
        <f t="shared" si="77"/>
        <v>0</v>
      </c>
      <c r="AN169" s="140">
        <f t="shared" si="78"/>
        <v>0</v>
      </c>
      <c r="AO169" s="140">
        <f t="shared" si="79"/>
        <v>0</v>
      </c>
      <c r="AP169" s="140">
        <f t="shared" si="80"/>
        <v>0</v>
      </c>
      <c r="AQ169" s="140">
        <f t="shared" si="81"/>
        <v>0</v>
      </c>
      <c r="AS169" s="221"/>
      <c r="AT169" s="237" t="s">
        <v>246</v>
      </c>
      <c r="AU169" s="238"/>
      <c r="AV169" s="168">
        <f>LARGE($X$6:$AQ$255,3)</f>
        <v>0</v>
      </c>
      <c r="AW169" s="255">
        <v>0.95</v>
      </c>
      <c r="AX169" s="48">
        <f>ROUND(AV169*AW169,3)</f>
        <v>0</v>
      </c>
    </row>
    <row r="170" spans="2:54">
      <c r="B170" s="205"/>
      <c r="C170" s="170" t="str">
        <f>'【補助シート】契約設備内訳表（負荷）'!D174</f>
        <v/>
      </c>
      <c r="D170" s="157">
        <f>'【補助シート】契約設備内訳表（負荷）'!V174</f>
        <v>0</v>
      </c>
      <c r="E170" s="171">
        <f>'【補助シート】契約設備内訳表（負荷）'!X174</f>
        <v>0</v>
      </c>
      <c r="F170" s="172" t="str">
        <f>IF(C170="","",IF(ISERROR(VLOOKUP(C170,'機器ｺｰﾄﾞ（非表示）'!$A$2:$H$80,3,FALSE)),"",VLOOKUP(C170,'機器ｺｰﾄﾞ（非表示）'!$A$2:$H$80,3,FALSE)))</f>
        <v/>
      </c>
      <c r="G170" s="173" t="str">
        <f>IF(ISBLANK(D170),"",IF(C170=103,(VLOOKUP(D170,$BC$3:$BD$14,2,1))/1000,IF(C170=106,(VLOOKUP(D170,$BF$3:$BG$12,2,1))/1000,IF(C170=104,(VLOOKUP(D170,$AZ$3:$BA$8,2,1))/1000,IF(ISERROR(VLOOKUP(C170,'機器ｺｰﾄﾞ（非表示）'!$A$2:$H$80,5,FALSE)),"",ROUND(VLOOKUP(C170,'機器ｺｰﾄﾞ（非表示）'!$A$2:$H$80,5,FALSE)*D170*VLOOKUP(C170,'機器ｺｰﾄﾞ（非表示）'!$A$2:$H$80,6,FALSE),3))))))</f>
        <v/>
      </c>
      <c r="H170" s="157">
        <f t="shared" si="55"/>
        <v>0</v>
      </c>
      <c r="I170" s="158" t="str">
        <f t="shared" si="56"/>
        <v/>
      </c>
      <c r="L170" s="205"/>
      <c r="M170" s="170" t="str">
        <f>'【補助シート】契約設備内訳表（負荷）'!AG174</f>
        <v/>
      </c>
      <c r="N170" s="174">
        <f>'【補助シート】契約設備内訳表（負荷）'!AY174</f>
        <v>0</v>
      </c>
      <c r="O170" s="171">
        <f>'【補助シート】契約設備内訳表（負荷）'!BA174</f>
        <v>0</v>
      </c>
      <c r="P170" s="175" t="str">
        <f>IF(M170="","",IF(ISERROR(VLOOKUP(M170,'機器ｺｰﾄﾞ（非表示）'!$A$2:$H$80,3,FALSE)),"",VLOOKUP(M170,'機器ｺｰﾄﾞ（非表示）'!$A$2:$H$80,3,FALSE)))</f>
        <v/>
      </c>
      <c r="Q170" s="163" t="str">
        <f>IF(N170=0,"",ROUND(IF(ISERROR(VLOOKUP(M170,'機器ｺｰﾄﾞ（非表示）'!$A$2:$H$80,5,FALSE)),"",VLOOKUP(M170,'機器ｺｰﾄﾞ（非表示）'!$A$2:$H$80,5,FALSE))*N170*VLOOKUP(M170,'機器ｺｰﾄﾞ（非表示）'!$A$2:$H$80,6,FALSE),3))</f>
        <v/>
      </c>
      <c r="R170" s="164">
        <f t="shared" si="57"/>
        <v>0</v>
      </c>
      <c r="S170" s="165" t="str">
        <f t="shared" si="58"/>
        <v/>
      </c>
      <c r="U170" s="140">
        <f t="shared" si="84"/>
        <v>0</v>
      </c>
      <c r="V170" s="140">
        <f t="shared" si="85"/>
        <v>0</v>
      </c>
      <c r="W170" s="140">
        <f t="shared" si="86"/>
        <v>0</v>
      </c>
      <c r="X170" s="140" t="str">
        <f t="shared" si="82"/>
        <v/>
      </c>
      <c r="Y170" s="140">
        <f t="shared" si="63"/>
        <v>0</v>
      </c>
      <c r="Z170" s="140">
        <f t="shared" si="64"/>
        <v>0</v>
      </c>
      <c r="AA170" s="140">
        <f t="shared" si="65"/>
        <v>0</v>
      </c>
      <c r="AB170" s="140">
        <f t="shared" si="66"/>
        <v>0</v>
      </c>
      <c r="AC170" s="140">
        <f t="shared" si="67"/>
        <v>0</v>
      </c>
      <c r="AD170" s="140">
        <f t="shared" si="68"/>
        <v>0</v>
      </c>
      <c r="AE170" s="140">
        <f t="shared" si="69"/>
        <v>0</v>
      </c>
      <c r="AF170" s="140">
        <f t="shared" si="70"/>
        <v>0</v>
      </c>
      <c r="AG170" s="140">
        <f t="shared" si="71"/>
        <v>0</v>
      </c>
      <c r="AH170" s="140">
        <f t="shared" si="72"/>
        <v>0</v>
      </c>
      <c r="AI170" s="140">
        <f t="shared" si="73"/>
        <v>0</v>
      </c>
      <c r="AJ170" s="140">
        <f t="shared" si="74"/>
        <v>0</v>
      </c>
      <c r="AK170" s="140">
        <f t="shared" si="75"/>
        <v>0</v>
      </c>
      <c r="AL170" s="140">
        <f t="shared" si="76"/>
        <v>0</v>
      </c>
      <c r="AM170" s="140">
        <f t="shared" si="77"/>
        <v>0</v>
      </c>
      <c r="AN170" s="140">
        <f t="shared" si="78"/>
        <v>0</v>
      </c>
      <c r="AO170" s="140">
        <f t="shared" si="79"/>
        <v>0</v>
      </c>
      <c r="AP170" s="140">
        <f t="shared" si="80"/>
        <v>0</v>
      </c>
      <c r="AQ170" s="140">
        <f t="shared" si="81"/>
        <v>0</v>
      </c>
      <c r="AS170" s="221" t="s">
        <v>247</v>
      </c>
      <c r="AT170" s="256" t="s">
        <v>243</v>
      </c>
      <c r="AU170" s="257"/>
      <c r="AV170" s="168">
        <f>LARGE($X$6:$AQ$255,4)</f>
        <v>0</v>
      </c>
      <c r="AW170" s="255">
        <v>0.95</v>
      </c>
      <c r="AX170" s="48">
        <f>ROUND(AV170*AW170,3)</f>
        <v>0</v>
      </c>
    </row>
    <row r="171" spans="2:54">
      <c r="B171" s="205"/>
      <c r="C171" s="170" t="str">
        <f>'【補助シート】契約設備内訳表（負荷）'!D175</f>
        <v/>
      </c>
      <c r="D171" s="157">
        <f>'【補助シート】契約設備内訳表（負荷）'!V175</f>
        <v>0</v>
      </c>
      <c r="E171" s="171">
        <f>'【補助シート】契約設備内訳表（負荷）'!X175</f>
        <v>0</v>
      </c>
      <c r="F171" s="172" t="str">
        <f>IF(C171="","",IF(ISERROR(VLOOKUP(C171,'機器ｺｰﾄﾞ（非表示）'!$A$2:$H$80,3,FALSE)),"",VLOOKUP(C171,'機器ｺｰﾄﾞ（非表示）'!$A$2:$H$80,3,FALSE)))</f>
        <v/>
      </c>
      <c r="G171" s="173" t="str">
        <f>IF(ISBLANK(D171),"",IF(C171=103,(VLOOKUP(D171,$BC$3:$BD$14,2,1))/1000,IF(C171=106,(VLOOKUP(D171,$BF$3:$BG$12,2,1))/1000,IF(C171=104,(VLOOKUP(D171,$AZ$3:$BA$8,2,1))/1000,IF(ISERROR(VLOOKUP(C171,'機器ｺｰﾄﾞ（非表示）'!$A$2:$H$80,5,FALSE)),"",ROUND(VLOOKUP(C171,'機器ｺｰﾄﾞ（非表示）'!$A$2:$H$80,5,FALSE)*D171*VLOOKUP(C171,'機器ｺｰﾄﾞ（非表示）'!$A$2:$H$80,6,FALSE),3))))))</f>
        <v/>
      </c>
      <c r="H171" s="157">
        <f t="shared" si="55"/>
        <v>0</v>
      </c>
      <c r="I171" s="158" t="str">
        <f t="shared" si="56"/>
        <v/>
      </c>
      <c r="L171" s="205"/>
      <c r="M171" s="170" t="str">
        <f>'【補助シート】契約設備内訳表（負荷）'!AG175</f>
        <v/>
      </c>
      <c r="N171" s="174">
        <f>'【補助シート】契約設備内訳表（負荷）'!AY175</f>
        <v>0</v>
      </c>
      <c r="O171" s="171">
        <f>'【補助シート】契約設備内訳表（負荷）'!BA175</f>
        <v>0</v>
      </c>
      <c r="P171" s="175" t="str">
        <f>IF(M171="","",IF(ISERROR(VLOOKUP(M171,'機器ｺｰﾄﾞ（非表示）'!$A$2:$H$80,3,FALSE)),"",VLOOKUP(M171,'機器ｺｰﾄﾞ（非表示）'!$A$2:$H$80,3,FALSE)))</f>
        <v/>
      </c>
      <c r="Q171" s="163" t="str">
        <f>IF(N171=0,"",ROUND(IF(ISERROR(VLOOKUP(M171,'機器ｺｰﾄﾞ（非表示）'!$A$2:$H$80,5,FALSE)),"",VLOOKUP(M171,'機器ｺｰﾄﾞ（非表示）'!$A$2:$H$80,5,FALSE))*N171*VLOOKUP(M171,'機器ｺｰﾄﾞ（非表示）'!$A$2:$H$80,6,FALSE),3))</f>
        <v/>
      </c>
      <c r="R171" s="164">
        <f t="shared" si="57"/>
        <v>0</v>
      </c>
      <c r="S171" s="165" t="str">
        <f t="shared" si="58"/>
        <v/>
      </c>
      <c r="U171" s="140">
        <f t="shared" si="84"/>
        <v>0</v>
      </c>
      <c r="V171" s="140">
        <f t="shared" si="85"/>
        <v>0</v>
      </c>
      <c r="W171" s="140">
        <f t="shared" si="86"/>
        <v>0</v>
      </c>
      <c r="X171" s="140" t="str">
        <f t="shared" si="82"/>
        <v/>
      </c>
      <c r="Y171" s="140">
        <f t="shared" si="63"/>
        <v>0</v>
      </c>
      <c r="Z171" s="140">
        <f t="shared" si="64"/>
        <v>0</v>
      </c>
      <c r="AA171" s="140">
        <f t="shared" si="65"/>
        <v>0</v>
      </c>
      <c r="AB171" s="140">
        <f t="shared" si="66"/>
        <v>0</v>
      </c>
      <c r="AC171" s="140">
        <f t="shared" si="67"/>
        <v>0</v>
      </c>
      <c r="AD171" s="140">
        <f t="shared" si="68"/>
        <v>0</v>
      </c>
      <c r="AE171" s="140">
        <f t="shared" si="69"/>
        <v>0</v>
      </c>
      <c r="AF171" s="140">
        <f t="shared" si="70"/>
        <v>0</v>
      </c>
      <c r="AG171" s="140">
        <f t="shared" si="71"/>
        <v>0</v>
      </c>
      <c r="AH171" s="140">
        <f t="shared" si="72"/>
        <v>0</v>
      </c>
      <c r="AI171" s="140">
        <f t="shared" si="73"/>
        <v>0</v>
      </c>
      <c r="AJ171" s="140">
        <f t="shared" si="74"/>
        <v>0</v>
      </c>
      <c r="AK171" s="140">
        <f t="shared" si="75"/>
        <v>0</v>
      </c>
      <c r="AL171" s="140">
        <f t="shared" si="76"/>
        <v>0</v>
      </c>
      <c r="AM171" s="140">
        <f t="shared" si="77"/>
        <v>0</v>
      </c>
      <c r="AN171" s="140">
        <f t="shared" si="78"/>
        <v>0</v>
      </c>
      <c r="AO171" s="140">
        <f t="shared" si="79"/>
        <v>0</v>
      </c>
      <c r="AP171" s="140">
        <f t="shared" si="80"/>
        <v>0</v>
      </c>
      <c r="AQ171" s="140">
        <f t="shared" si="81"/>
        <v>0</v>
      </c>
      <c r="AS171" s="221"/>
      <c r="AT171" s="237" t="s">
        <v>249</v>
      </c>
      <c r="AU171" s="258"/>
      <c r="AV171" s="239"/>
      <c r="AW171" s="239"/>
      <c r="AX171" s="49"/>
    </row>
    <row r="172" spans="2:54">
      <c r="B172" s="205"/>
      <c r="C172" s="170" t="str">
        <f>'【補助シート】契約設備内訳表（負荷）'!D176</f>
        <v/>
      </c>
      <c r="D172" s="157">
        <f>'【補助シート】契約設備内訳表（負荷）'!V176</f>
        <v>0</v>
      </c>
      <c r="E172" s="171">
        <f>'【補助シート】契約設備内訳表（負荷）'!X176</f>
        <v>0</v>
      </c>
      <c r="F172" s="172" t="str">
        <f>IF(C172="","",IF(ISERROR(VLOOKUP(C172,'機器ｺｰﾄﾞ（非表示）'!$A$2:$H$80,3,FALSE)),"",VLOOKUP(C172,'機器ｺｰﾄﾞ（非表示）'!$A$2:$H$80,3,FALSE)))</f>
        <v/>
      </c>
      <c r="G172" s="173" t="str">
        <f>IF(ISBLANK(D172),"",IF(C172=103,(VLOOKUP(D172,$BC$3:$BD$14,2,1))/1000,IF(C172=106,(VLOOKUP(D172,$BF$3:$BG$12,2,1))/1000,IF(C172=104,(VLOOKUP(D172,$AZ$3:$BA$8,2,1))/1000,IF(ISERROR(VLOOKUP(C172,'機器ｺｰﾄﾞ（非表示）'!$A$2:$H$80,5,FALSE)),"",ROUND(VLOOKUP(C172,'機器ｺｰﾄﾞ（非表示）'!$A$2:$H$80,5,FALSE)*D172*VLOOKUP(C172,'機器ｺｰﾄﾞ（非表示）'!$A$2:$H$80,6,FALSE),3))))))</f>
        <v/>
      </c>
      <c r="H172" s="157">
        <f t="shared" si="55"/>
        <v>0</v>
      </c>
      <c r="I172" s="158" t="str">
        <f t="shared" si="56"/>
        <v/>
      </c>
      <c r="L172" s="205"/>
      <c r="M172" s="170" t="str">
        <f>'【補助シート】契約設備内訳表（負荷）'!AG176</f>
        <v/>
      </c>
      <c r="N172" s="174">
        <f>'【補助シート】契約設備内訳表（負荷）'!AY176</f>
        <v>0</v>
      </c>
      <c r="O172" s="171">
        <f>'【補助シート】契約設備内訳表（負荷）'!BA176</f>
        <v>0</v>
      </c>
      <c r="P172" s="175" t="str">
        <f>IF(M172="","",IF(ISERROR(VLOOKUP(M172,'機器ｺｰﾄﾞ（非表示）'!$A$2:$H$80,3,FALSE)),"",VLOOKUP(M172,'機器ｺｰﾄﾞ（非表示）'!$A$2:$H$80,3,FALSE)))</f>
        <v/>
      </c>
      <c r="Q172" s="163" t="str">
        <f>IF(N172=0,"",ROUND(IF(ISERROR(VLOOKUP(M172,'機器ｺｰﾄﾞ（非表示）'!$A$2:$H$80,5,FALSE)),"",VLOOKUP(M172,'機器ｺｰﾄﾞ（非表示）'!$A$2:$H$80,5,FALSE))*N172*VLOOKUP(M172,'機器ｺｰﾄﾞ（非表示）'!$A$2:$H$80,6,FALSE),3))</f>
        <v/>
      </c>
      <c r="R172" s="164">
        <f t="shared" si="57"/>
        <v>0</v>
      </c>
      <c r="S172" s="165" t="str">
        <f t="shared" si="58"/>
        <v/>
      </c>
      <c r="U172" s="140">
        <f t="shared" si="84"/>
        <v>0</v>
      </c>
      <c r="V172" s="140">
        <f t="shared" si="85"/>
        <v>0</v>
      </c>
      <c r="W172" s="140">
        <f t="shared" si="86"/>
        <v>0</v>
      </c>
      <c r="X172" s="140" t="str">
        <f t="shared" si="82"/>
        <v/>
      </c>
      <c r="Y172" s="140">
        <f t="shared" si="63"/>
        <v>0</v>
      </c>
      <c r="Z172" s="140">
        <f t="shared" si="64"/>
        <v>0</v>
      </c>
      <c r="AA172" s="140">
        <f t="shared" si="65"/>
        <v>0</v>
      </c>
      <c r="AB172" s="140">
        <f t="shared" si="66"/>
        <v>0</v>
      </c>
      <c r="AC172" s="140">
        <f t="shared" si="67"/>
        <v>0</v>
      </c>
      <c r="AD172" s="140">
        <f t="shared" si="68"/>
        <v>0</v>
      </c>
      <c r="AE172" s="140">
        <f t="shared" si="69"/>
        <v>0</v>
      </c>
      <c r="AF172" s="140">
        <f t="shared" si="70"/>
        <v>0</v>
      </c>
      <c r="AG172" s="140">
        <f t="shared" si="71"/>
        <v>0</v>
      </c>
      <c r="AH172" s="140">
        <f t="shared" si="72"/>
        <v>0</v>
      </c>
      <c r="AI172" s="140">
        <f t="shared" si="73"/>
        <v>0</v>
      </c>
      <c r="AJ172" s="140">
        <f t="shared" si="74"/>
        <v>0</v>
      </c>
      <c r="AK172" s="140">
        <f t="shared" si="75"/>
        <v>0</v>
      </c>
      <c r="AL172" s="140">
        <f t="shared" si="76"/>
        <v>0</v>
      </c>
      <c r="AM172" s="140">
        <f t="shared" si="77"/>
        <v>0</v>
      </c>
      <c r="AN172" s="140">
        <f t="shared" si="78"/>
        <v>0</v>
      </c>
      <c r="AO172" s="140">
        <f t="shared" si="79"/>
        <v>0</v>
      </c>
      <c r="AP172" s="140">
        <f t="shared" si="80"/>
        <v>0</v>
      </c>
      <c r="AQ172" s="140">
        <f t="shared" si="81"/>
        <v>0</v>
      </c>
      <c r="AS172" s="221" t="s">
        <v>250</v>
      </c>
      <c r="AT172" s="256" t="s">
        <v>251</v>
      </c>
      <c r="AU172" s="257"/>
      <c r="AV172" s="185">
        <f>IF(AV173=AV167+AV168+AV169+AV170,0,AV173-AV167-AV168-AV169-AV170)</f>
        <v>0</v>
      </c>
      <c r="AW172" s="259">
        <v>0.9</v>
      </c>
      <c r="AX172" s="50">
        <f>ROUND(AV172*AW172,3)</f>
        <v>0</v>
      </c>
    </row>
    <row r="173" spans="2:54">
      <c r="B173" s="205"/>
      <c r="C173" s="170" t="str">
        <f>'【補助シート】契約設備内訳表（負荷）'!D177</f>
        <v/>
      </c>
      <c r="D173" s="157">
        <f>'【補助シート】契約設備内訳表（負荷）'!V177</f>
        <v>0</v>
      </c>
      <c r="E173" s="171">
        <f>'【補助シート】契約設備内訳表（負荷）'!X177</f>
        <v>0</v>
      </c>
      <c r="F173" s="172" t="str">
        <f>IF(C173="","",IF(ISERROR(VLOOKUP(C173,'機器ｺｰﾄﾞ（非表示）'!$A$2:$H$80,3,FALSE)),"",VLOOKUP(C173,'機器ｺｰﾄﾞ（非表示）'!$A$2:$H$80,3,FALSE)))</f>
        <v/>
      </c>
      <c r="G173" s="173" t="str">
        <f>IF(ISBLANK(D173),"",IF(C173=103,(VLOOKUP(D173,$BC$3:$BD$14,2,1))/1000,IF(C173=106,(VLOOKUP(D173,$BF$3:$BG$12,2,1))/1000,IF(C173=104,(VLOOKUP(D173,$AZ$3:$BA$8,2,1))/1000,IF(ISERROR(VLOOKUP(C173,'機器ｺｰﾄﾞ（非表示）'!$A$2:$H$80,5,FALSE)),"",ROUND(VLOOKUP(C173,'機器ｺｰﾄﾞ（非表示）'!$A$2:$H$80,5,FALSE)*D173*VLOOKUP(C173,'機器ｺｰﾄﾞ（非表示）'!$A$2:$H$80,6,FALSE),3))))))</f>
        <v/>
      </c>
      <c r="H173" s="157">
        <f t="shared" si="55"/>
        <v>0</v>
      </c>
      <c r="I173" s="158" t="str">
        <f t="shared" si="56"/>
        <v/>
      </c>
      <c r="L173" s="205"/>
      <c r="M173" s="170" t="str">
        <f>'【補助シート】契約設備内訳表（負荷）'!AG177</f>
        <v/>
      </c>
      <c r="N173" s="174">
        <f>'【補助シート】契約設備内訳表（負荷）'!AY177</f>
        <v>0</v>
      </c>
      <c r="O173" s="171">
        <f>'【補助シート】契約設備内訳表（負荷）'!BA177</f>
        <v>0</v>
      </c>
      <c r="P173" s="175" t="str">
        <f>IF(M173="","",IF(ISERROR(VLOOKUP(M173,'機器ｺｰﾄﾞ（非表示）'!$A$2:$H$80,3,FALSE)),"",VLOOKUP(M173,'機器ｺｰﾄﾞ（非表示）'!$A$2:$H$80,3,FALSE)))</f>
        <v/>
      </c>
      <c r="Q173" s="163" t="str">
        <f>IF(N173=0,"",ROUND(IF(ISERROR(VLOOKUP(M173,'機器ｺｰﾄﾞ（非表示）'!$A$2:$H$80,5,FALSE)),"",VLOOKUP(M173,'機器ｺｰﾄﾞ（非表示）'!$A$2:$H$80,5,FALSE))*N173*VLOOKUP(M173,'機器ｺｰﾄﾞ（非表示）'!$A$2:$H$80,6,FALSE),3))</f>
        <v/>
      </c>
      <c r="R173" s="164">
        <f t="shared" si="57"/>
        <v>0</v>
      </c>
      <c r="S173" s="165" t="str">
        <f t="shared" si="58"/>
        <v/>
      </c>
      <c r="U173" s="140">
        <f t="shared" si="84"/>
        <v>0</v>
      </c>
      <c r="V173" s="140">
        <f t="shared" si="85"/>
        <v>0</v>
      </c>
      <c r="W173" s="140">
        <f t="shared" si="86"/>
        <v>0</v>
      </c>
      <c r="X173" s="140" t="str">
        <f t="shared" si="82"/>
        <v/>
      </c>
      <c r="Y173" s="140">
        <f t="shared" si="63"/>
        <v>0</v>
      </c>
      <c r="Z173" s="140">
        <f t="shared" si="64"/>
        <v>0</v>
      </c>
      <c r="AA173" s="140">
        <f t="shared" si="65"/>
        <v>0</v>
      </c>
      <c r="AB173" s="140">
        <f t="shared" si="66"/>
        <v>0</v>
      </c>
      <c r="AC173" s="140">
        <f t="shared" si="67"/>
        <v>0</v>
      </c>
      <c r="AD173" s="140">
        <f t="shared" si="68"/>
        <v>0</v>
      </c>
      <c r="AE173" s="140">
        <f t="shared" si="69"/>
        <v>0</v>
      </c>
      <c r="AF173" s="140">
        <f t="shared" si="70"/>
        <v>0</v>
      </c>
      <c r="AG173" s="140">
        <f t="shared" si="71"/>
        <v>0</v>
      </c>
      <c r="AH173" s="140">
        <f t="shared" si="72"/>
        <v>0</v>
      </c>
      <c r="AI173" s="140">
        <f t="shared" si="73"/>
        <v>0</v>
      </c>
      <c r="AJ173" s="140">
        <f t="shared" si="74"/>
        <v>0</v>
      </c>
      <c r="AK173" s="140">
        <f t="shared" si="75"/>
        <v>0</v>
      </c>
      <c r="AL173" s="140">
        <f t="shared" si="76"/>
        <v>0</v>
      </c>
      <c r="AM173" s="140">
        <f t="shared" si="77"/>
        <v>0</v>
      </c>
      <c r="AN173" s="140">
        <f t="shared" si="78"/>
        <v>0</v>
      </c>
      <c r="AO173" s="140">
        <f t="shared" si="79"/>
        <v>0</v>
      </c>
      <c r="AP173" s="140">
        <f t="shared" si="80"/>
        <v>0</v>
      </c>
      <c r="AQ173" s="140">
        <f t="shared" si="81"/>
        <v>0</v>
      </c>
      <c r="AS173" s="260"/>
      <c r="AT173" s="261" t="s">
        <v>253</v>
      </c>
      <c r="AU173" s="261"/>
      <c r="AV173" s="255">
        <f>S374</f>
        <v>0</v>
      </c>
      <c r="AW173" s="262"/>
      <c r="AX173" s="51">
        <f>SUM(AX167:AX172)</f>
        <v>0</v>
      </c>
    </row>
    <row r="174" spans="2:54">
      <c r="B174" s="205"/>
      <c r="C174" s="170" t="str">
        <f>'【補助シート】契約設備内訳表（負荷）'!D178</f>
        <v/>
      </c>
      <c r="D174" s="157">
        <f>'【補助シート】契約設備内訳表（負荷）'!V178</f>
        <v>0</v>
      </c>
      <c r="E174" s="171">
        <f>'【補助シート】契約設備内訳表（負荷）'!X178</f>
        <v>0</v>
      </c>
      <c r="F174" s="172" t="str">
        <f>IF(C174="","",IF(ISERROR(VLOOKUP(C174,'機器ｺｰﾄﾞ（非表示）'!$A$2:$H$80,3,FALSE)),"",VLOOKUP(C174,'機器ｺｰﾄﾞ（非表示）'!$A$2:$H$80,3,FALSE)))</f>
        <v/>
      </c>
      <c r="G174" s="173" t="str">
        <f>IF(ISBLANK(D174),"",IF(C174=103,(VLOOKUP(D174,$BC$3:$BD$14,2,1))/1000,IF(C174=106,(VLOOKUP(D174,$BF$3:$BG$12,2,1))/1000,IF(C174=104,(VLOOKUP(D174,$AZ$3:$BA$8,2,1))/1000,IF(ISERROR(VLOOKUP(C174,'機器ｺｰﾄﾞ（非表示）'!$A$2:$H$80,5,FALSE)),"",ROUND(VLOOKUP(C174,'機器ｺｰﾄﾞ（非表示）'!$A$2:$H$80,5,FALSE)*D174*VLOOKUP(C174,'機器ｺｰﾄﾞ（非表示）'!$A$2:$H$80,6,FALSE),3))))))</f>
        <v/>
      </c>
      <c r="H174" s="157">
        <f t="shared" si="55"/>
        <v>0</v>
      </c>
      <c r="I174" s="158" t="str">
        <f t="shared" si="56"/>
        <v/>
      </c>
      <c r="L174" s="205"/>
      <c r="M174" s="170" t="str">
        <f>'【補助シート】契約設備内訳表（負荷）'!AG178</f>
        <v/>
      </c>
      <c r="N174" s="174">
        <f>'【補助シート】契約設備内訳表（負荷）'!AY178</f>
        <v>0</v>
      </c>
      <c r="O174" s="171">
        <f>'【補助シート】契約設備内訳表（負荷）'!BA178</f>
        <v>0</v>
      </c>
      <c r="P174" s="175" t="str">
        <f>IF(M174="","",IF(ISERROR(VLOOKUP(M174,'機器ｺｰﾄﾞ（非表示）'!$A$2:$H$80,3,FALSE)),"",VLOOKUP(M174,'機器ｺｰﾄﾞ（非表示）'!$A$2:$H$80,3,FALSE)))</f>
        <v/>
      </c>
      <c r="Q174" s="163" t="str">
        <f>IF(N174=0,"",ROUND(IF(ISERROR(VLOOKUP(M174,'機器ｺｰﾄﾞ（非表示）'!$A$2:$H$80,5,FALSE)),"",VLOOKUP(M174,'機器ｺｰﾄﾞ（非表示）'!$A$2:$H$80,5,FALSE))*N174*VLOOKUP(M174,'機器ｺｰﾄﾞ（非表示）'!$A$2:$H$80,6,FALSE),3))</f>
        <v/>
      </c>
      <c r="R174" s="164">
        <f t="shared" si="57"/>
        <v>0</v>
      </c>
      <c r="S174" s="165" t="str">
        <f t="shared" si="58"/>
        <v/>
      </c>
      <c r="U174" s="140">
        <f t="shared" si="84"/>
        <v>0</v>
      </c>
      <c r="V174" s="140">
        <f t="shared" si="85"/>
        <v>0</v>
      </c>
      <c r="W174" s="140">
        <f t="shared" si="86"/>
        <v>0</v>
      </c>
      <c r="X174" s="140" t="str">
        <f t="shared" si="82"/>
        <v/>
      </c>
      <c r="Y174" s="140">
        <f t="shared" si="63"/>
        <v>0</v>
      </c>
      <c r="Z174" s="140">
        <f t="shared" si="64"/>
        <v>0</v>
      </c>
      <c r="AA174" s="140">
        <f t="shared" si="65"/>
        <v>0</v>
      </c>
      <c r="AB174" s="140">
        <f t="shared" si="66"/>
        <v>0</v>
      </c>
      <c r="AC174" s="140">
        <f t="shared" si="67"/>
        <v>0</v>
      </c>
      <c r="AD174" s="140">
        <f t="shared" si="68"/>
        <v>0</v>
      </c>
      <c r="AE174" s="140">
        <f t="shared" si="69"/>
        <v>0</v>
      </c>
      <c r="AF174" s="140">
        <f t="shared" si="70"/>
        <v>0</v>
      </c>
      <c r="AG174" s="140">
        <f t="shared" si="71"/>
        <v>0</v>
      </c>
      <c r="AH174" s="140">
        <f t="shared" si="72"/>
        <v>0</v>
      </c>
      <c r="AI174" s="140">
        <f t="shared" si="73"/>
        <v>0</v>
      </c>
      <c r="AJ174" s="140">
        <f t="shared" si="74"/>
        <v>0</v>
      </c>
      <c r="AK174" s="140">
        <f t="shared" si="75"/>
        <v>0</v>
      </c>
      <c r="AL174" s="140">
        <f t="shared" si="76"/>
        <v>0</v>
      </c>
      <c r="AM174" s="140">
        <f t="shared" si="77"/>
        <v>0</v>
      </c>
      <c r="AN174" s="140">
        <f t="shared" si="78"/>
        <v>0</v>
      </c>
      <c r="AO174" s="140">
        <f t="shared" si="79"/>
        <v>0</v>
      </c>
      <c r="AP174" s="140">
        <f t="shared" si="80"/>
        <v>0</v>
      </c>
      <c r="AQ174" s="140">
        <f t="shared" si="81"/>
        <v>0</v>
      </c>
      <c r="AS174" s="263"/>
      <c r="AT174" s="264"/>
      <c r="AU174" s="265"/>
      <c r="AV174" s="266"/>
      <c r="AW174" s="266" t="s">
        <v>229</v>
      </c>
      <c r="AX174" s="52"/>
    </row>
    <row r="175" spans="2:54">
      <c r="B175" s="205"/>
      <c r="C175" s="170" t="str">
        <f>'【補助シート】契約設備内訳表（負荷）'!D179</f>
        <v/>
      </c>
      <c r="D175" s="157">
        <f>'【補助シート】契約設備内訳表（負荷）'!V179</f>
        <v>0</v>
      </c>
      <c r="E175" s="171">
        <f>'【補助シート】契約設備内訳表（負荷）'!X179</f>
        <v>0</v>
      </c>
      <c r="F175" s="172" t="str">
        <f>IF(C175="","",IF(ISERROR(VLOOKUP(C175,'機器ｺｰﾄﾞ（非表示）'!$A$2:$H$80,3,FALSE)),"",VLOOKUP(C175,'機器ｺｰﾄﾞ（非表示）'!$A$2:$H$80,3,FALSE)))</f>
        <v/>
      </c>
      <c r="G175" s="173" t="str">
        <f>IF(ISBLANK(D175),"",IF(C175=103,(VLOOKUP(D175,$BC$3:$BD$14,2,1))/1000,IF(C175=106,(VLOOKUP(D175,$BF$3:$BG$12,2,1))/1000,IF(C175=104,(VLOOKUP(D175,$AZ$3:$BA$8,2,1))/1000,IF(ISERROR(VLOOKUP(C175,'機器ｺｰﾄﾞ（非表示）'!$A$2:$H$80,5,FALSE)),"",ROUND(VLOOKUP(C175,'機器ｺｰﾄﾞ（非表示）'!$A$2:$H$80,5,FALSE)*D175*VLOOKUP(C175,'機器ｺｰﾄﾞ（非表示）'!$A$2:$H$80,6,FALSE),3))))))</f>
        <v/>
      </c>
      <c r="H175" s="157">
        <f t="shared" si="55"/>
        <v>0</v>
      </c>
      <c r="I175" s="158" t="str">
        <f t="shared" si="56"/>
        <v/>
      </c>
      <c r="L175" s="205"/>
      <c r="M175" s="170" t="str">
        <f>'【補助シート】契約設備内訳表（負荷）'!AG179</f>
        <v/>
      </c>
      <c r="N175" s="174">
        <f>'【補助シート】契約設備内訳表（負荷）'!AY179</f>
        <v>0</v>
      </c>
      <c r="O175" s="171">
        <f>'【補助シート】契約設備内訳表（負荷）'!BA179</f>
        <v>0</v>
      </c>
      <c r="P175" s="175" t="str">
        <f>IF(M175="","",IF(ISERROR(VLOOKUP(M175,'機器ｺｰﾄﾞ（非表示）'!$A$2:$H$80,3,FALSE)),"",VLOOKUP(M175,'機器ｺｰﾄﾞ（非表示）'!$A$2:$H$80,3,FALSE)))</f>
        <v/>
      </c>
      <c r="Q175" s="163" t="str">
        <f>IF(N175=0,"",ROUND(IF(ISERROR(VLOOKUP(M175,'機器ｺｰﾄﾞ（非表示）'!$A$2:$H$80,5,FALSE)),"",VLOOKUP(M175,'機器ｺｰﾄﾞ（非表示）'!$A$2:$H$80,5,FALSE))*N175*VLOOKUP(M175,'機器ｺｰﾄﾞ（非表示）'!$A$2:$H$80,6,FALSE),3))</f>
        <v/>
      </c>
      <c r="R175" s="164">
        <f t="shared" si="57"/>
        <v>0</v>
      </c>
      <c r="S175" s="165" t="str">
        <f t="shared" si="58"/>
        <v/>
      </c>
      <c r="U175" s="140">
        <f t="shared" si="84"/>
        <v>0</v>
      </c>
      <c r="V175" s="140">
        <f t="shared" si="85"/>
        <v>0</v>
      </c>
      <c r="W175" s="140">
        <f t="shared" si="86"/>
        <v>0</v>
      </c>
      <c r="X175" s="140" t="str">
        <f t="shared" si="82"/>
        <v/>
      </c>
      <c r="Y175" s="140">
        <f t="shared" si="63"/>
        <v>0</v>
      </c>
      <c r="Z175" s="140">
        <f t="shared" si="64"/>
        <v>0</v>
      </c>
      <c r="AA175" s="140">
        <f t="shared" si="65"/>
        <v>0</v>
      </c>
      <c r="AB175" s="140">
        <f t="shared" si="66"/>
        <v>0</v>
      </c>
      <c r="AC175" s="140">
        <f t="shared" si="67"/>
        <v>0</v>
      </c>
      <c r="AD175" s="140">
        <f t="shared" si="68"/>
        <v>0</v>
      </c>
      <c r="AE175" s="140">
        <f t="shared" si="69"/>
        <v>0</v>
      </c>
      <c r="AF175" s="140">
        <f t="shared" si="70"/>
        <v>0</v>
      </c>
      <c r="AG175" s="140">
        <f t="shared" si="71"/>
        <v>0</v>
      </c>
      <c r="AH175" s="140">
        <f t="shared" si="72"/>
        <v>0</v>
      </c>
      <c r="AI175" s="140">
        <f t="shared" si="73"/>
        <v>0</v>
      </c>
      <c r="AJ175" s="140">
        <f t="shared" si="74"/>
        <v>0</v>
      </c>
      <c r="AK175" s="140">
        <f t="shared" si="75"/>
        <v>0</v>
      </c>
      <c r="AL175" s="140">
        <f t="shared" si="76"/>
        <v>0</v>
      </c>
      <c r="AM175" s="140">
        <f t="shared" si="77"/>
        <v>0</v>
      </c>
      <c r="AN175" s="140">
        <f t="shared" si="78"/>
        <v>0</v>
      </c>
      <c r="AO175" s="140">
        <f t="shared" si="79"/>
        <v>0</v>
      </c>
      <c r="AP175" s="140">
        <f t="shared" si="80"/>
        <v>0</v>
      </c>
      <c r="AQ175" s="140">
        <f t="shared" si="81"/>
        <v>0</v>
      </c>
      <c r="AS175" s="267" t="s">
        <v>270</v>
      </c>
      <c r="AT175" s="268"/>
      <c r="AU175" s="227"/>
      <c r="AV175" s="269"/>
      <c r="AW175" s="269" t="s">
        <v>238</v>
      </c>
      <c r="AX175" s="53" t="s">
        <v>239</v>
      </c>
    </row>
    <row r="176" spans="2:54">
      <c r="B176" s="205"/>
      <c r="C176" s="170" t="str">
        <f>'【補助シート】契約設備内訳表（負荷）'!D180</f>
        <v/>
      </c>
      <c r="D176" s="157">
        <f>'【補助シート】契約設備内訳表（負荷）'!V180</f>
        <v>0</v>
      </c>
      <c r="E176" s="171">
        <f>'【補助シート】契約設備内訳表（負荷）'!X180</f>
        <v>0</v>
      </c>
      <c r="F176" s="172" t="str">
        <f>IF(C176="","",IF(ISERROR(VLOOKUP(C176,'機器ｺｰﾄﾞ（非表示）'!$A$2:$H$80,3,FALSE)),"",VLOOKUP(C176,'機器ｺｰﾄﾞ（非表示）'!$A$2:$H$80,3,FALSE)))</f>
        <v/>
      </c>
      <c r="G176" s="173" t="str">
        <f>IF(ISBLANK(D176),"",IF(C176=103,(VLOOKUP(D176,$BC$3:$BD$14,2,1))/1000,IF(C176=106,(VLOOKUP(D176,$BF$3:$BG$12,2,1))/1000,IF(C176=104,(VLOOKUP(D176,$AZ$3:$BA$8,2,1))/1000,IF(ISERROR(VLOOKUP(C176,'機器ｺｰﾄﾞ（非表示）'!$A$2:$H$80,5,FALSE)),"",ROUND(VLOOKUP(C176,'機器ｺｰﾄﾞ（非表示）'!$A$2:$H$80,5,FALSE)*D176*VLOOKUP(C176,'機器ｺｰﾄﾞ（非表示）'!$A$2:$H$80,6,FALSE),3))))))</f>
        <v/>
      </c>
      <c r="H176" s="157">
        <f t="shared" si="55"/>
        <v>0</v>
      </c>
      <c r="I176" s="158" t="str">
        <f t="shared" si="56"/>
        <v/>
      </c>
      <c r="L176" s="205"/>
      <c r="M176" s="170" t="str">
        <f>'【補助シート】契約設備内訳表（負荷）'!AG180</f>
        <v/>
      </c>
      <c r="N176" s="174">
        <f>'【補助シート】契約設備内訳表（負荷）'!AY180</f>
        <v>0</v>
      </c>
      <c r="O176" s="171">
        <f>'【補助シート】契約設備内訳表（負荷）'!BA180</f>
        <v>0</v>
      </c>
      <c r="P176" s="175" t="str">
        <f>IF(M176="","",IF(ISERROR(VLOOKUP(M176,'機器ｺｰﾄﾞ（非表示）'!$A$2:$H$80,3,FALSE)),"",VLOOKUP(M176,'機器ｺｰﾄﾞ（非表示）'!$A$2:$H$80,3,FALSE)))</f>
        <v/>
      </c>
      <c r="Q176" s="163" t="str">
        <f>IF(N176=0,"",ROUND(IF(ISERROR(VLOOKUP(M176,'機器ｺｰﾄﾞ（非表示）'!$A$2:$H$80,5,FALSE)),"",VLOOKUP(M176,'機器ｺｰﾄﾞ（非表示）'!$A$2:$H$80,5,FALSE))*N176*VLOOKUP(M176,'機器ｺｰﾄﾞ（非表示）'!$A$2:$H$80,6,FALSE),3))</f>
        <v/>
      </c>
      <c r="R176" s="164">
        <f t="shared" si="57"/>
        <v>0</v>
      </c>
      <c r="S176" s="165" t="str">
        <f t="shared" si="58"/>
        <v/>
      </c>
      <c r="U176" s="140">
        <f t="shared" si="84"/>
        <v>0</v>
      </c>
      <c r="V176" s="140">
        <f t="shared" si="85"/>
        <v>0</v>
      </c>
      <c r="W176" s="140">
        <f t="shared" si="86"/>
        <v>0</v>
      </c>
      <c r="X176" s="140" t="str">
        <f t="shared" si="82"/>
        <v/>
      </c>
      <c r="Y176" s="140">
        <f t="shared" si="63"/>
        <v>0</v>
      </c>
      <c r="Z176" s="140">
        <f t="shared" si="64"/>
        <v>0</v>
      </c>
      <c r="AA176" s="140">
        <f t="shared" si="65"/>
        <v>0</v>
      </c>
      <c r="AB176" s="140">
        <f t="shared" si="66"/>
        <v>0</v>
      </c>
      <c r="AC176" s="140">
        <f t="shared" si="67"/>
        <v>0</v>
      </c>
      <c r="AD176" s="140">
        <f t="shared" si="68"/>
        <v>0</v>
      </c>
      <c r="AE176" s="140">
        <f t="shared" si="69"/>
        <v>0</v>
      </c>
      <c r="AF176" s="140">
        <f t="shared" si="70"/>
        <v>0</v>
      </c>
      <c r="AG176" s="140">
        <f t="shared" si="71"/>
        <v>0</v>
      </c>
      <c r="AH176" s="140">
        <f t="shared" si="72"/>
        <v>0</v>
      </c>
      <c r="AI176" s="140">
        <f t="shared" si="73"/>
        <v>0</v>
      </c>
      <c r="AJ176" s="140">
        <f t="shared" si="74"/>
        <v>0</v>
      </c>
      <c r="AK176" s="140">
        <f t="shared" si="75"/>
        <v>0</v>
      </c>
      <c r="AL176" s="140">
        <f t="shared" si="76"/>
        <v>0</v>
      </c>
      <c r="AM176" s="140">
        <f t="shared" si="77"/>
        <v>0</v>
      </c>
      <c r="AN176" s="140">
        <f t="shared" si="78"/>
        <v>0</v>
      </c>
      <c r="AO176" s="140">
        <f t="shared" si="79"/>
        <v>0</v>
      </c>
      <c r="AP176" s="140">
        <f t="shared" si="80"/>
        <v>0</v>
      </c>
      <c r="AQ176" s="140">
        <f t="shared" si="81"/>
        <v>0</v>
      </c>
      <c r="AS176" s="267"/>
      <c r="AT176" s="270" t="s">
        <v>257</v>
      </c>
      <c r="AU176" s="271"/>
      <c r="AV176" s="168">
        <f>IF(AX173&gt;6,6,AX173)</f>
        <v>0</v>
      </c>
      <c r="AW176" s="255">
        <v>1</v>
      </c>
      <c r="AX176" s="48">
        <f>ROUND(AV176*AW176,3)</f>
        <v>0</v>
      </c>
    </row>
    <row r="177" spans="2:50">
      <c r="B177" s="205"/>
      <c r="C177" s="170" t="str">
        <f>'【補助シート】契約設備内訳表（負荷）'!D181</f>
        <v/>
      </c>
      <c r="D177" s="157">
        <f>'【補助シート】契約設備内訳表（負荷）'!V181</f>
        <v>0</v>
      </c>
      <c r="E177" s="171">
        <f>'【補助シート】契約設備内訳表（負荷）'!X181</f>
        <v>0</v>
      </c>
      <c r="F177" s="172" t="str">
        <f>IF(C177="","",IF(ISERROR(VLOOKUP(C177,'機器ｺｰﾄﾞ（非表示）'!$A$2:$H$80,3,FALSE)),"",VLOOKUP(C177,'機器ｺｰﾄﾞ（非表示）'!$A$2:$H$80,3,FALSE)))</f>
        <v/>
      </c>
      <c r="G177" s="173" t="str">
        <f>IF(ISBLANK(D177),"",IF(C177=103,(VLOOKUP(D177,$BC$3:$BD$14,2,1))/1000,IF(C177=106,(VLOOKUP(D177,$BF$3:$BG$12,2,1))/1000,IF(C177=104,(VLOOKUP(D177,$AZ$3:$BA$8,2,1))/1000,IF(ISERROR(VLOOKUP(C177,'機器ｺｰﾄﾞ（非表示）'!$A$2:$H$80,5,FALSE)),"",ROUND(VLOOKUP(C177,'機器ｺｰﾄﾞ（非表示）'!$A$2:$H$80,5,FALSE)*D177*VLOOKUP(C177,'機器ｺｰﾄﾞ（非表示）'!$A$2:$H$80,6,FALSE),3))))))</f>
        <v/>
      </c>
      <c r="H177" s="157">
        <f t="shared" si="55"/>
        <v>0</v>
      </c>
      <c r="I177" s="158" t="str">
        <f t="shared" si="56"/>
        <v/>
      </c>
      <c r="L177" s="205"/>
      <c r="M177" s="170" t="str">
        <f>'【補助シート】契約設備内訳表（負荷）'!AG181</f>
        <v/>
      </c>
      <c r="N177" s="174">
        <f>'【補助シート】契約設備内訳表（負荷）'!AY181</f>
        <v>0</v>
      </c>
      <c r="O177" s="171">
        <f>'【補助シート】契約設備内訳表（負荷）'!BA181</f>
        <v>0</v>
      </c>
      <c r="P177" s="175" t="str">
        <f>IF(M177="","",IF(ISERROR(VLOOKUP(M177,'機器ｺｰﾄﾞ（非表示）'!$A$2:$H$80,3,FALSE)),"",VLOOKUP(M177,'機器ｺｰﾄﾞ（非表示）'!$A$2:$H$80,3,FALSE)))</f>
        <v/>
      </c>
      <c r="Q177" s="163" t="str">
        <f>IF(N177=0,"",ROUND(IF(ISERROR(VLOOKUP(M177,'機器ｺｰﾄﾞ（非表示）'!$A$2:$H$80,5,FALSE)),"",VLOOKUP(M177,'機器ｺｰﾄﾞ（非表示）'!$A$2:$H$80,5,FALSE))*N177*VLOOKUP(M177,'機器ｺｰﾄﾞ（非表示）'!$A$2:$H$80,6,FALSE),3))</f>
        <v/>
      </c>
      <c r="R177" s="164">
        <f t="shared" si="57"/>
        <v>0</v>
      </c>
      <c r="S177" s="165" t="str">
        <f t="shared" si="58"/>
        <v/>
      </c>
      <c r="U177" s="140">
        <f t="shared" si="84"/>
        <v>0</v>
      </c>
      <c r="V177" s="140">
        <f t="shared" si="85"/>
        <v>0</v>
      </c>
      <c r="W177" s="140">
        <f t="shared" si="86"/>
        <v>0</v>
      </c>
      <c r="X177" s="140" t="str">
        <f t="shared" si="82"/>
        <v/>
      </c>
      <c r="Y177" s="140">
        <f t="shared" si="63"/>
        <v>0</v>
      </c>
      <c r="Z177" s="140">
        <f t="shared" si="64"/>
        <v>0</v>
      </c>
      <c r="AA177" s="140">
        <f t="shared" si="65"/>
        <v>0</v>
      </c>
      <c r="AB177" s="140">
        <f t="shared" si="66"/>
        <v>0</v>
      </c>
      <c r="AC177" s="140">
        <f t="shared" si="67"/>
        <v>0</v>
      </c>
      <c r="AD177" s="140">
        <f t="shared" si="68"/>
        <v>0</v>
      </c>
      <c r="AE177" s="140">
        <f t="shared" si="69"/>
        <v>0</v>
      </c>
      <c r="AF177" s="140">
        <f t="shared" si="70"/>
        <v>0</v>
      </c>
      <c r="AG177" s="140">
        <f t="shared" si="71"/>
        <v>0</v>
      </c>
      <c r="AH177" s="140">
        <f t="shared" si="72"/>
        <v>0</v>
      </c>
      <c r="AI177" s="140">
        <f t="shared" si="73"/>
        <v>0</v>
      </c>
      <c r="AJ177" s="140">
        <f t="shared" si="74"/>
        <v>0</v>
      </c>
      <c r="AK177" s="140">
        <f t="shared" si="75"/>
        <v>0</v>
      </c>
      <c r="AL177" s="140">
        <f t="shared" si="76"/>
        <v>0</v>
      </c>
      <c r="AM177" s="140">
        <f t="shared" si="77"/>
        <v>0</v>
      </c>
      <c r="AN177" s="140">
        <f t="shared" si="78"/>
        <v>0</v>
      </c>
      <c r="AO177" s="140">
        <f t="shared" si="79"/>
        <v>0</v>
      </c>
      <c r="AP177" s="140">
        <f t="shared" si="80"/>
        <v>0</v>
      </c>
      <c r="AQ177" s="140">
        <f t="shared" si="81"/>
        <v>0</v>
      </c>
      <c r="AS177" s="267" t="s">
        <v>271</v>
      </c>
      <c r="AT177" s="270" t="s">
        <v>258</v>
      </c>
      <c r="AU177" s="271"/>
      <c r="AV177" s="168">
        <f>IF(AX173&gt;20,14,AX173-AV176)</f>
        <v>0</v>
      </c>
      <c r="AW177" s="255">
        <v>0.9</v>
      </c>
      <c r="AX177" s="48">
        <f>ROUND(AV177*AW177,3)</f>
        <v>0</v>
      </c>
    </row>
    <row r="178" spans="2:50">
      <c r="B178" s="205"/>
      <c r="C178" s="170" t="str">
        <f>'【補助シート】契約設備内訳表（負荷）'!D182</f>
        <v/>
      </c>
      <c r="D178" s="157">
        <f>'【補助シート】契約設備内訳表（負荷）'!V182</f>
        <v>0</v>
      </c>
      <c r="E178" s="171">
        <f>'【補助シート】契約設備内訳表（負荷）'!X182</f>
        <v>0</v>
      </c>
      <c r="F178" s="172" t="str">
        <f>IF(C178="","",IF(ISERROR(VLOOKUP(C178,'機器ｺｰﾄﾞ（非表示）'!$A$2:$H$80,3,FALSE)),"",VLOOKUP(C178,'機器ｺｰﾄﾞ（非表示）'!$A$2:$H$80,3,FALSE)))</f>
        <v/>
      </c>
      <c r="G178" s="173" t="str">
        <f>IF(ISBLANK(D178),"",IF(C178=103,(VLOOKUP(D178,$BC$3:$BD$14,2,1))/1000,IF(C178=106,(VLOOKUP(D178,$BF$3:$BG$12,2,1))/1000,IF(C178=104,(VLOOKUP(D178,$AZ$3:$BA$8,2,1))/1000,IF(ISERROR(VLOOKUP(C178,'機器ｺｰﾄﾞ（非表示）'!$A$2:$H$80,5,FALSE)),"",ROUND(VLOOKUP(C178,'機器ｺｰﾄﾞ（非表示）'!$A$2:$H$80,5,FALSE)*D178*VLOOKUP(C178,'機器ｺｰﾄﾞ（非表示）'!$A$2:$H$80,6,FALSE),3))))))</f>
        <v/>
      </c>
      <c r="H178" s="157">
        <f t="shared" si="55"/>
        <v>0</v>
      </c>
      <c r="I178" s="158" t="str">
        <f t="shared" si="56"/>
        <v/>
      </c>
      <c r="L178" s="205"/>
      <c r="M178" s="170" t="str">
        <f>'【補助シート】契約設備内訳表（負荷）'!AG182</f>
        <v/>
      </c>
      <c r="N178" s="174">
        <f>'【補助シート】契約設備内訳表（負荷）'!AY182</f>
        <v>0</v>
      </c>
      <c r="O178" s="171">
        <f>'【補助シート】契約設備内訳表（負荷）'!BA182</f>
        <v>0</v>
      </c>
      <c r="P178" s="175" t="str">
        <f>IF(M178="","",IF(ISERROR(VLOOKUP(M178,'機器ｺｰﾄﾞ（非表示）'!$A$2:$H$80,3,FALSE)),"",VLOOKUP(M178,'機器ｺｰﾄﾞ（非表示）'!$A$2:$H$80,3,FALSE)))</f>
        <v/>
      </c>
      <c r="Q178" s="163" t="str">
        <f>IF(N178=0,"",ROUND(IF(ISERROR(VLOOKUP(M178,'機器ｺｰﾄﾞ（非表示）'!$A$2:$H$80,5,FALSE)),"",VLOOKUP(M178,'機器ｺｰﾄﾞ（非表示）'!$A$2:$H$80,5,FALSE))*N178*VLOOKUP(M178,'機器ｺｰﾄﾞ（非表示）'!$A$2:$H$80,6,FALSE),3))</f>
        <v/>
      </c>
      <c r="R178" s="164">
        <f t="shared" si="57"/>
        <v>0</v>
      </c>
      <c r="S178" s="165" t="str">
        <f t="shared" si="58"/>
        <v/>
      </c>
      <c r="U178" s="140">
        <f t="shared" si="84"/>
        <v>0</v>
      </c>
      <c r="V178" s="140">
        <f t="shared" si="85"/>
        <v>0</v>
      </c>
      <c r="W178" s="140">
        <f t="shared" si="86"/>
        <v>0</v>
      </c>
      <c r="X178" s="140" t="str">
        <f t="shared" si="82"/>
        <v/>
      </c>
      <c r="Y178" s="140">
        <f t="shared" si="63"/>
        <v>0</v>
      </c>
      <c r="Z178" s="140">
        <f t="shared" si="64"/>
        <v>0</v>
      </c>
      <c r="AA178" s="140">
        <f t="shared" si="65"/>
        <v>0</v>
      </c>
      <c r="AB178" s="140">
        <f t="shared" si="66"/>
        <v>0</v>
      </c>
      <c r="AC178" s="140">
        <f t="shared" si="67"/>
        <v>0</v>
      </c>
      <c r="AD178" s="140">
        <f t="shared" si="68"/>
        <v>0</v>
      </c>
      <c r="AE178" s="140">
        <f t="shared" si="69"/>
        <v>0</v>
      </c>
      <c r="AF178" s="140">
        <f t="shared" si="70"/>
        <v>0</v>
      </c>
      <c r="AG178" s="140">
        <f t="shared" si="71"/>
        <v>0</v>
      </c>
      <c r="AH178" s="140">
        <f t="shared" si="72"/>
        <v>0</v>
      </c>
      <c r="AI178" s="140">
        <f t="shared" si="73"/>
        <v>0</v>
      </c>
      <c r="AJ178" s="140">
        <f t="shared" si="74"/>
        <v>0</v>
      </c>
      <c r="AK178" s="140">
        <f t="shared" si="75"/>
        <v>0</v>
      </c>
      <c r="AL178" s="140">
        <f t="shared" si="76"/>
        <v>0</v>
      </c>
      <c r="AM178" s="140">
        <f t="shared" si="77"/>
        <v>0</v>
      </c>
      <c r="AN178" s="140">
        <f t="shared" si="78"/>
        <v>0</v>
      </c>
      <c r="AO178" s="140">
        <f t="shared" si="79"/>
        <v>0</v>
      </c>
      <c r="AP178" s="140">
        <f t="shared" si="80"/>
        <v>0</v>
      </c>
      <c r="AQ178" s="140">
        <f t="shared" si="81"/>
        <v>0</v>
      </c>
      <c r="AS178" s="267"/>
      <c r="AT178" s="270" t="s">
        <v>260</v>
      </c>
      <c r="AU178" s="272"/>
      <c r="AV178" s="168">
        <f>IF(AX173&gt;50,30,AX173-AV177-AV176)</f>
        <v>0</v>
      </c>
      <c r="AW178" s="255">
        <v>0.8</v>
      </c>
      <c r="AX178" s="48">
        <f>ROUND(AV178*AW178,3)</f>
        <v>0</v>
      </c>
    </row>
    <row r="179" spans="2:50">
      <c r="B179" s="205"/>
      <c r="C179" s="170" t="str">
        <f>'【補助シート】契約設備内訳表（負荷）'!D183</f>
        <v/>
      </c>
      <c r="D179" s="157">
        <f>'【補助シート】契約設備内訳表（負荷）'!V183</f>
        <v>0</v>
      </c>
      <c r="E179" s="171">
        <f>'【補助シート】契約設備内訳表（負荷）'!X183</f>
        <v>0</v>
      </c>
      <c r="F179" s="172" t="str">
        <f>IF(C179="","",IF(ISERROR(VLOOKUP(C179,'機器ｺｰﾄﾞ（非表示）'!$A$2:$H$80,3,FALSE)),"",VLOOKUP(C179,'機器ｺｰﾄﾞ（非表示）'!$A$2:$H$80,3,FALSE)))</f>
        <v/>
      </c>
      <c r="G179" s="173" t="str">
        <f>IF(ISBLANK(D179),"",IF(C179=103,(VLOOKUP(D179,$BC$3:$BD$14,2,1))/1000,IF(C179=106,(VLOOKUP(D179,$BF$3:$BG$12,2,1))/1000,IF(C179=104,(VLOOKUP(D179,$AZ$3:$BA$8,2,1))/1000,IF(ISERROR(VLOOKUP(C179,'機器ｺｰﾄﾞ（非表示）'!$A$2:$H$80,5,FALSE)),"",ROUND(VLOOKUP(C179,'機器ｺｰﾄﾞ（非表示）'!$A$2:$H$80,5,FALSE)*D179*VLOOKUP(C179,'機器ｺｰﾄﾞ（非表示）'!$A$2:$H$80,6,FALSE),3))))))</f>
        <v/>
      </c>
      <c r="H179" s="157">
        <f t="shared" si="55"/>
        <v>0</v>
      </c>
      <c r="I179" s="158" t="str">
        <f t="shared" si="56"/>
        <v/>
      </c>
      <c r="L179" s="205"/>
      <c r="M179" s="170" t="str">
        <f>'【補助シート】契約設備内訳表（負荷）'!AG183</f>
        <v/>
      </c>
      <c r="N179" s="174">
        <f>'【補助シート】契約設備内訳表（負荷）'!AY183</f>
        <v>0</v>
      </c>
      <c r="O179" s="171">
        <f>'【補助シート】契約設備内訳表（負荷）'!BA183</f>
        <v>0</v>
      </c>
      <c r="P179" s="175" t="str">
        <f>IF(M179="","",IF(ISERROR(VLOOKUP(M179,'機器ｺｰﾄﾞ（非表示）'!$A$2:$H$80,3,FALSE)),"",VLOOKUP(M179,'機器ｺｰﾄﾞ（非表示）'!$A$2:$H$80,3,FALSE)))</f>
        <v/>
      </c>
      <c r="Q179" s="163" t="str">
        <f>IF(N179=0,"",ROUND(IF(ISERROR(VLOOKUP(M179,'機器ｺｰﾄﾞ（非表示）'!$A$2:$H$80,5,FALSE)),"",VLOOKUP(M179,'機器ｺｰﾄﾞ（非表示）'!$A$2:$H$80,5,FALSE))*N179*VLOOKUP(M179,'機器ｺｰﾄﾞ（非表示）'!$A$2:$H$80,6,FALSE),3))</f>
        <v/>
      </c>
      <c r="R179" s="164">
        <f t="shared" si="57"/>
        <v>0</v>
      </c>
      <c r="S179" s="165" t="str">
        <f t="shared" si="58"/>
        <v/>
      </c>
      <c r="U179" s="140">
        <f t="shared" si="84"/>
        <v>0</v>
      </c>
      <c r="V179" s="140">
        <f t="shared" si="85"/>
        <v>0</v>
      </c>
      <c r="W179" s="140">
        <f t="shared" si="86"/>
        <v>0</v>
      </c>
      <c r="X179" s="140" t="str">
        <f t="shared" si="82"/>
        <v/>
      </c>
      <c r="Y179" s="140">
        <f t="shared" si="63"/>
        <v>0</v>
      </c>
      <c r="Z179" s="140">
        <f t="shared" si="64"/>
        <v>0</v>
      </c>
      <c r="AA179" s="140">
        <f t="shared" si="65"/>
        <v>0</v>
      </c>
      <c r="AB179" s="140">
        <f t="shared" si="66"/>
        <v>0</v>
      </c>
      <c r="AC179" s="140">
        <f t="shared" si="67"/>
        <v>0</v>
      </c>
      <c r="AD179" s="140">
        <f t="shared" si="68"/>
        <v>0</v>
      </c>
      <c r="AE179" s="140">
        <f t="shared" si="69"/>
        <v>0</v>
      </c>
      <c r="AF179" s="140">
        <f t="shared" si="70"/>
        <v>0</v>
      </c>
      <c r="AG179" s="140">
        <f t="shared" si="71"/>
        <v>0</v>
      </c>
      <c r="AH179" s="140">
        <f t="shared" si="72"/>
        <v>0</v>
      </c>
      <c r="AI179" s="140">
        <f t="shared" si="73"/>
        <v>0</v>
      </c>
      <c r="AJ179" s="140">
        <f t="shared" si="74"/>
        <v>0</v>
      </c>
      <c r="AK179" s="140">
        <f t="shared" si="75"/>
        <v>0</v>
      </c>
      <c r="AL179" s="140">
        <f t="shared" si="76"/>
        <v>0</v>
      </c>
      <c r="AM179" s="140">
        <f t="shared" si="77"/>
        <v>0</v>
      </c>
      <c r="AN179" s="140">
        <f t="shared" si="78"/>
        <v>0</v>
      </c>
      <c r="AO179" s="140">
        <f t="shared" si="79"/>
        <v>0</v>
      </c>
      <c r="AP179" s="140">
        <f t="shared" si="80"/>
        <v>0</v>
      </c>
      <c r="AQ179" s="140">
        <f t="shared" si="81"/>
        <v>0</v>
      </c>
      <c r="AS179" s="267" t="s">
        <v>272</v>
      </c>
      <c r="AT179" s="237" t="s">
        <v>273</v>
      </c>
      <c r="AU179" s="238"/>
      <c r="AV179" s="239"/>
      <c r="AW179" s="239"/>
      <c r="AX179" s="49"/>
    </row>
    <row r="180" spans="2:50">
      <c r="B180" s="205"/>
      <c r="C180" s="170" t="str">
        <f>'【補助シート】契約設備内訳表（負荷）'!D184</f>
        <v/>
      </c>
      <c r="D180" s="157">
        <f>'【補助シート】契約設備内訳表（負荷）'!V184</f>
        <v>0</v>
      </c>
      <c r="E180" s="171">
        <f>'【補助シート】契約設備内訳表（負荷）'!X184</f>
        <v>0</v>
      </c>
      <c r="F180" s="172" t="str">
        <f>IF(C180="","",IF(ISERROR(VLOOKUP(C180,'機器ｺｰﾄﾞ（非表示）'!$A$2:$H$80,3,FALSE)),"",VLOOKUP(C180,'機器ｺｰﾄﾞ（非表示）'!$A$2:$H$80,3,FALSE)))</f>
        <v/>
      </c>
      <c r="G180" s="173" t="str">
        <f>IF(ISBLANK(D180),"",IF(C180=103,(VLOOKUP(D180,$BC$3:$BD$14,2,1))/1000,IF(C180=106,(VLOOKUP(D180,$BF$3:$BG$12,2,1))/1000,IF(C180=104,(VLOOKUP(D180,$AZ$3:$BA$8,2,1))/1000,IF(ISERROR(VLOOKUP(C180,'機器ｺｰﾄﾞ（非表示）'!$A$2:$H$80,5,FALSE)),"",ROUND(VLOOKUP(C180,'機器ｺｰﾄﾞ（非表示）'!$A$2:$H$80,5,FALSE)*D180*VLOOKUP(C180,'機器ｺｰﾄﾞ（非表示）'!$A$2:$H$80,6,FALSE),3))))))</f>
        <v/>
      </c>
      <c r="H180" s="157">
        <f t="shared" si="55"/>
        <v>0</v>
      </c>
      <c r="I180" s="158" t="str">
        <f t="shared" si="56"/>
        <v/>
      </c>
      <c r="L180" s="205"/>
      <c r="M180" s="170" t="str">
        <f>'【補助シート】契約設備内訳表（負荷）'!AG184</f>
        <v/>
      </c>
      <c r="N180" s="174">
        <f>'【補助シート】契約設備内訳表（負荷）'!AY184</f>
        <v>0</v>
      </c>
      <c r="O180" s="171">
        <f>'【補助シート】契約設備内訳表（負荷）'!BA184</f>
        <v>0</v>
      </c>
      <c r="P180" s="175" t="str">
        <f>IF(M180="","",IF(ISERROR(VLOOKUP(M180,'機器ｺｰﾄﾞ（非表示）'!$A$2:$H$80,3,FALSE)),"",VLOOKUP(M180,'機器ｺｰﾄﾞ（非表示）'!$A$2:$H$80,3,FALSE)))</f>
        <v/>
      </c>
      <c r="Q180" s="163" t="str">
        <f>IF(N180=0,"",ROUND(IF(ISERROR(VLOOKUP(M180,'機器ｺｰﾄﾞ（非表示）'!$A$2:$H$80,5,FALSE)),"",VLOOKUP(M180,'機器ｺｰﾄﾞ（非表示）'!$A$2:$H$80,5,FALSE))*N180*VLOOKUP(M180,'機器ｺｰﾄﾞ（非表示）'!$A$2:$H$80,6,FALSE),3))</f>
        <v/>
      </c>
      <c r="R180" s="164">
        <f t="shared" si="57"/>
        <v>0</v>
      </c>
      <c r="S180" s="165" t="str">
        <f t="shared" si="58"/>
        <v/>
      </c>
      <c r="U180" s="140">
        <f t="shared" si="84"/>
        <v>0</v>
      </c>
      <c r="V180" s="140">
        <f t="shared" si="85"/>
        <v>0</v>
      </c>
      <c r="W180" s="140">
        <f t="shared" si="86"/>
        <v>0</v>
      </c>
      <c r="X180" s="140" t="str">
        <f t="shared" si="82"/>
        <v/>
      </c>
      <c r="Y180" s="140">
        <f t="shared" si="63"/>
        <v>0</v>
      </c>
      <c r="Z180" s="140">
        <f t="shared" si="64"/>
        <v>0</v>
      </c>
      <c r="AA180" s="140">
        <f t="shared" si="65"/>
        <v>0</v>
      </c>
      <c r="AB180" s="140">
        <f t="shared" si="66"/>
        <v>0</v>
      </c>
      <c r="AC180" s="140">
        <f t="shared" si="67"/>
        <v>0</v>
      </c>
      <c r="AD180" s="140">
        <f t="shared" si="68"/>
        <v>0</v>
      </c>
      <c r="AE180" s="140">
        <f t="shared" si="69"/>
        <v>0</v>
      </c>
      <c r="AF180" s="140">
        <f t="shared" si="70"/>
        <v>0</v>
      </c>
      <c r="AG180" s="140">
        <f t="shared" si="71"/>
        <v>0</v>
      </c>
      <c r="AH180" s="140">
        <f t="shared" si="72"/>
        <v>0</v>
      </c>
      <c r="AI180" s="140">
        <f t="shared" si="73"/>
        <v>0</v>
      </c>
      <c r="AJ180" s="140">
        <f t="shared" si="74"/>
        <v>0</v>
      </c>
      <c r="AK180" s="140">
        <f t="shared" si="75"/>
        <v>0</v>
      </c>
      <c r="AL180" s="140">
        <f t="shared" si="76"/>
        <v>0</v>
      </c>
      <c r="AM180" s="140">
        <f t="shared" si="77"/>
        <v>0</v>
      </c>
      <c r="AN180" s="140">
        <f t="shared" si="78"/>
        <v>0</v>
      </c>
      <c r="AO180" s="140">
        <f t="shared" si="79"/>
        <v>0</v>
      </c>
      <c r="AP180" s="140">
        <f t="shared" si="80"/>
        <v>0</v>
      </c>
      <c r="AQ180" s="140">
        <f t="shared" si="81"/>
        <v>0</v>
      </c>
      <c r="AS180" s="267"/>
      <c r="AT180" s="256" t="s">
        <v>265</v>
      </c>
      <c r="AU180" s="257"/>
      <c r="AV180" s="259">
        <f>AV182-AV176-AV177-AV178</f>
        <v>0</v>
      </c>
      <c r="AW180" s="259">
        <v>0.7</v>
      </c>
      <c r="AX180" s="50">
        <f>ROUND(AV180*AW180,3)</f>
        <v>0</v>
      </c>
    </row>
    <row r="181" spans="2:50">
      <c r="B181" s="205"/>
      <c r="C181" s="170" t="str">
        <f>'【補助シート】契約設備内訳表（負荷）'!D185</f>
        <v/>
      </c>
      <c r="D181" s="157">
        <f>'【補助シート】契約設備内訳表（負荷）'!V185</f>
        <v>0</v>
      </c>
      <c r="E181" s="171">
        <f>'【補助シート】契約設備内訳表（負荷）'!X185</f>
        <v>0</v>
      </c>
      <c r="F181" s="172" t="str">
        <f>IF(C181="","",IF(ISERROR(VLOOKUP(C181,'機器ｺｰﾄﾞ（非表示）'!$A$2:$H$80,3,FALSE)),"",VLOOKUP(C181,'機器ｺｰﾄﾞ（非表示）'!$A$2:$H$80,3,FALSE)))</f>
        <v/>
      </c>
      <c r="G181" s="173" t="str">
        <f>IF(ISBLANK(D181),"",IF(C181=103,(VLOOKUP(D181,$BC$3:$BD$14,2,1))/1000,IF(C181=106,(VLOOKUP(D181,$BF$3:$BG$12,2,1))/1000,IF(C181=104,(VLOOKUP(D181,$AZ$3:$BA$8,2,1))/1000,IF(ISERROR(VLOOKUP(C181,'機器ｺｰﾄﾞ（非表示）'!$A$2:$H$80,5,FALSE)),"",ROUND(VLOOKUP(C181,'機器ｺｰﾄﾞ（非表示）'!$A$2:$H$80,5,FALSE)*D181*VLOOKUP(C181,'機器ｺｰﾄﾞ（非表示）'!$A$2:$H$80,6,FALSE),3))))))</f>
        <v/>
      </c>
      <c r="H181" s="157">
        <f t="shared" si="55"/>
        <v>0</v>
      </c>
      <c r="I181" s="158" t="str">
        <f t="shared" si="56"/>
        <v/>
      </c>
      <c r="L181" s="205"/>
      <c r="M181" s="170" t="str">
        <f>'【補助シート】契約設備内訳表（負荷）'!AG185</f>
        <v/>
      </c>
      <c r="N181" s="174">
        <f>'【補助シート】契約設備内訳表（負荷）'!AY185</f>
        <v>0</v>
      </c>
      <c r="O181" s="171">
        <f>'【補助シート】契約設備内訳表（負荷）'!BA185</f>
        <v>0</v>
      </c>
      <c r="P181" s="175" t="str">
        <f>IF(M181="","",IF(ISERROR(VLOOKUP(M181,'機器ｺｰﾄﾞ（非表示）'!$A$2:$H$80,3,FALSE)),"",VLOOKUP(M181,'機器ｺｰﾄﾞ（非表示）'!$A$2:$H$80,3,FALSE)))</f>
        <v/>
      </c>
      <c r="Q181" s="163" t="str">
        <f>IF(N181=0,"",ROUND(IF(ISERROR(VLOOKUP(M181,'機器ｺｰﾄﾞ（非表示）'!$A$2:$H$80,5,FALSE)),"",VLOOKUP(M181,'機器ｺｰﾄﾞ（非表示）'!$A$2:$H$80,5,FALSE))*N181*VLOOKUP(M181,'機器ｺｰﾄﾞ（非表示）'!$A$2:$H$80,6,FALSE),3))</f>
        <v/>
      </c>
      <c r="R181" s="164">
        <f t="shared" si="57"/>
        <v>0</v>
      </c>
      <c r="S181" s="165" t="str">
        <f t="shared" si="58"/>
        <v/>
      </c>
      <c r="U181" s="140">
        <f t="shared" si="84"/>
        <v>0</v>
      </c>
      <c r="V181" s="140">
        <f t="shared" si="85"/>
        <v>0</v>
      </c>
      <c r="W181" s="140">
        <f t="shared" si="86"/>
        <v>0</v>
      </c>
      <c r="X181" s="140" t="str">
        <f t="shared" si="82"/>
        <v/>
      </c>
      <c r="Y181" s="140">
        <f t="shared" si="63"/>
        <v>0</v>
      </c>
      <c r="Z181" s="140">
        <f t="shared" si="64"/>
        <v>0</v>
      </c>
      <c r="AA181" s="140">
        <f t="shared" si="65"/>
        <v>0</v>
      </c>
      <c r="AB181" s="140">
        <f t="shared" si="66"/>
        <v>0</v>
      </c>
      <c r="AC181" s="140">
        <f t="shared" si="67"/>
        <v>0</v>
      </c>
      <c r="AD181" s="140">
        <f t="shared" si="68"/>
        <v>0</v>
      </c>
      <c r="AE181" s="140">
        <f t="shared" si="69"/>
        <v>0</v>
      </c>
      <c r="AF181" s="140">
        <f t="shared" si="70"/>
        <v>0</v>
      </c>
      <c r="AG181" s="140">
        <f t="shared" si="71"/>
        <v>0</v>
      </c>
      <c r="AH181" s="140">
        <f t="shared" si="72"/>
        <v>0</v>
      </c>
      <c r="AI181" s="140">
        <f t="shared" si="73"/>
        <v>0</v>
      </c>
      <c r="AJ181" s="140">
        <f t="shared" si="74"/>
        <v>0</v>
      </c>
      <c r="AK181" s="140">
        <f t="shared" si="75"/>
        <v>0</v>
      </c>
      <c r="AL181" s="140">
        <f t="shared" si="76"/>
        <v>0</v>
      </c>
      <c r="AM181" s="140">
        <f t="shared" si="77"/>
        <v>0</v>
      </c>
      <c r="AN181" s="140">
        <f t="shared" si="78"/>
        <v>0</v>
      </c>
      <c r="AO181" s="140">
        <f t="shared" si="79"/>
        <v>0</v>
      </c>
      <c r="AP181" s="140">
        <f t="shared" si="80"/>
        <v>0</v>
      </c>
      <c r="AQ181" s="140">
        <f t="shared" si="81"/>
        <v>0</v>
      </c>
      <c r="AS181" s="267" t="s">
        <v>274</v>
      </c>
      <c r="AT181" s="237"/>
      <c r="AU181" s="238"/>
      <c r="AV181" s="239"/>
      <c r="AW181" s="239"/>
      <c r="AX181" s="49"/>
    </row>
    <row r="182" spans="2:50" ht="14.25" thickBot="1">
      <c r="B182" s="205"/>
      <c r="C182" s="170" t="str">
        <f>'【補助シート】契約設備内訳表（負荷）'!D186</f>
        <v/>
      </c>
      <c r="D182" s="157">
        <f>'【補助シート】契約設備内訳表（負荷）'!V186</f>
        <v>0</v>
      </c>
      <c r="E182" s="171">
        <f>'【補助シート】契約設備内訳表（負荷）'!X186</f>
        <v>0</v>
      </c>
      <c r="F182" s="172" t="str">
        <f>IF(C182="","",IF(ISERROR(VLOOKUP(C182,'機器ｺｰﾄﾞ（非表示）'!$A$2:$H$80,3,FALSE)),"",VLOOKUP(C182,'機器ｺｰﾄﾞ（非表示）'!$A$2:$H$80,3,FALSE)))</f>
        <v/>
      </c>
      <c r="G182" s="173" t="str">
        <f>IF(ISBLANK(D182),"",IF(C182=103,(VLOOKUP(D182,$BC$3:$BD$14,2,1))/1000,IF(C182=106,(VLOOKUP(D182,$BF$3:$BG$12,2,1))/1000,IF(C182=104,(VLOOKUP(D182,$AZ$3:$BA$8,2,1))/1000,IF(ISERROR(VLOOKUP(C182,'機器ｺｰﾄﾞ（非表示）'!$A$2:$H$80,5,FALSE)),"",ROUND(VLOOKUP(C182,'機器ｺｰﾄﾞ（非表示）'!$A$2:$H$80,5,FALSE)*D182*VLOOKUP(C182,'機器ｺｰﾄﾞ（非表示）'!$A$2:$H$80,6,FALSE),3))))))</f>
        <v/>
      </c>
      <c r="H182" s="157">
        <f t="shared" si="55"/>
        <v>0</v>
      </c>
      <c r="I182" s="158" t="str">
        <f t="shared" si="56"/>
        <v/>
      </c>
      <c r="L182" s="205"/>
      <c r="M182" s="170" t="str">
        <f>'【補助シート】契約設備内訳表（負荷）'!AG186</f>
        <v/>
      </c>
      <c r="N182" s="174">
        <f>'【補助シート】契約設備内訳表（負荷）'!AY186</f>
        <v>0</v>
      </c>
      <c r="O182" s="171">
        <f>'【補助シート】契約設備内訳表（負荷）'!BA186</f>
        <v>0</v>
      </c>
      <c r="P182" s="175" t="str">
        <f>IF(M182="","",IF(ISERROR(VLOOKUP(M182,'機器ｺｰﾄﾞ（非表示）'!$A$2:$H$80,3,FALSE)),"",VLOOKUP(M182,'機器ｺｰﾄﾞ（非表示）'!$A$2:$H$80,3,FALSE)))</f>
        <v/>
      </c>
      <c r="Q182" s="163" t="str">
        <f>IF(N182=0,"",ROUND(IF(ISERROR(VLOOKUP(M182,'機器ｺｰﾄﾞ（非表示）'!$A$2:$H$80,5,FALSE)),"",VLOOKUP(M182,'機器ｺｰﾄﾞ（非表示）'!$A$2:$H$80,5,FALSE))*N182*VLOOKUP(M182,'機器ｺｰﾄﾞ（非表示）'!$A$2:$H$80,6,FALSE),3))</f>
        <v/>
      </c>
      <c r="R182" s="164">
        <f t="shared" si="57"/>
        <v>0</v>
      </c>
      <c r="S182" s="165" t="str">
        <f t="shared" si="58"/>
        <v/>
      </c>
      <c r="U182" s="140">
        <f t="shared" si="84"/>
        <v>0</v>
      </c>
      <c r="V182" s="140">
        <f t="shared" si="85"/>
        <v>0</v>
      </c>
      <c r="W182" s="140">
        <f t="shared" si="86"/>
        <v>0</v>
      </c>
      <c r="X182" s="140" t="str">
        <f t="shared" si="82"/>
        <v/>
      </c>
      <c r="Y182" s="140">
        <f t="shared" si="63"/>
        <v>0</v>
      </c>
      <c r="Z182" s="140">
        <f t="shared" si="64"/>
        <v>0</v>
      </c>
      <c r="AA182" s="140">
        <f t="shared" si="65"/>
        <v>0</v>
      </c>
      <c r="AB182" s="140">
        <f t="shared" si="66"/>
        <v>0</v>
      </c>
      <c r="AC182" s="140">
        <f t="shared" si="67"/>
        <v>0</v>
      </c>
      <c r="AD182" s="140">
        <f t="shared" si="68"/>
        <v>0</v>
      </c>
      <c r="AE182" s="140">
        <f t="shared" si="69"/>
        <v>0</v>
      </c>
      <c r="AF182" s="140">
        <f t="shared" si="70"/>
        <v>0</v>
      </c>
      <c r="AG182" s="140">
        <f t="shared" si="71"/>
        <v>0</v>
      </c>
      <c r="AH182" s="140">
        <f t="shared" si="72"/>
        <v>0</v>
      </c>
      <c r="AI182" s="140">
        <f t="shared" si="73"/>
        <v>0</v>
      </c>
      <c r="AJ182" s="140">
        <f t="shared" si="74"/>
        <v>0</v>
      </c>
      <c r="AK182" s="140">
        <f t="shared" si="75"/>
        <v>0</v>
      </c>
      <c r="AL182" s="140">
        <f t="shared" si="76"/>
        <v>0</v>
      </c>
      <c r="AM182" s="140">
        <f t="shared" si="77"/>
        <v>0</v>
      </c>
      <c r="AN182" s="140">
        <f t="shared" si="78"/>
        <v>0</v>
      </c>
      <c r="AO182" s="140">
        <f t="shared" si="79"/>
        <v>0</v>
      </c>
      <c r="AP182" s="140">
        <f t="shared" si="80"/>
        <v>0</v>
      </c>
      <c r="AQ182" s="140">
        <f t="shared" si="81"/>
        <v>0</v>
      </c>
      <c r="AS182" s="273"/>
      <c r="AT182" s="274" t="s">
        <v>266</v>
      </c>
      <c r="AU182" s="243"/>
      <c r="AV182" s="244">
        <f>AX173</f>
        <v>0</v>
      </c>
      <c r="AW182" s="244"/>
      <c r="AX182" s="54">
        <f>SUM(AX176:AX180)</f>
        <v>0</v>
      </c>
    </row>
    <row r="183" spans="2:50">
      <c r="B183" s="205"/>
      <c r="C183" s="170" t="str">
        <f>'【補助シート】契約設備内訳表（負荷）'!D187</f>
        <v/>
      </c>
      <c r="D183" s="157">
        <f>'【補助シート】契約設備内訳表（負荷）'!V187</f>
        <v>0</v>
      </c>
      <c r="E183" s="171">
        <f>'【補助シート】契約設備内訳表（負荷）'!X187</f>
        <v>0</v>
      </c>
      <c r="F183" s="172" t="str">
        <f>IF(C183="","",IF(ISERROR(VLOOKUP(C183,'機器ｺｰﾄﾞ（非表示）'!$A$2:$H$80,3,FALSE)),"",VLOOKUP(C183,'機器ｺｰﾄﾞ（非表示）'!$A$2:$H$80,3,FALSE)))</f>
        <v/>
      </c>
      <c r="G183" s="173" t="str">
        <f>IF(ISBLANK(D183),"",IF(C183=103,(VLOOKUP(D183,$BC$3:$BD$14,2,1))/1000,IF(C183=106,(VLOOKUP(D183,$BF$3:$BG$12,2,1))/1000,IF(C183=104,(VLOOKUP(D183,$AZ$3:$BA$8,2,1))/1000,IF(ISERROR(VLOOKUP(C183,'機器ｺｰﾄﾞ（非表示）'!$A$2:$H$80,5,FALSE)),"",ROUND(VLOOKUP(C183,'機器ｺｰﾄﾞ（非表示）'!$A$2:$H$80,5,FALSE)*D183*VLOOKUP(C183,'機器ｺｰﾄﾞ（非表示）'!$A$2:$H$80,6,FALSE),3))))))</f>
        <v/>
      </c>
      <c r="H183" s="157">
        <f t="shared" si="55"/>
        <v>0</v>
      </c>
      <c r="I183" s="158" t="str">
        <f t="shared" si="56"/>
        <v/>
      </c>
      <c r="L183" s="205"/>
      <c r="M183" s="170" t="str">
        <f>'【補助シート】契約設備内訳表（負荷）'!AG187</f>
        <v/>
      </c>
      <c r="N183" s="174">
        <f>'【補助シート】契約設備内訳表（負荷）'!AY187</f>
        <v>0</v>
      </c>
      <c r="O183" s="171">
        <f>'【補助シート】契約設備内訳表（負荷）'!BA187</f>
        <v>0</v>
      </c>
      <c r="P183" s="175" t="str">
        <f>IF(M183="","",IF(ISERROR(VLOOKUP(M183,'機器ｺｰﾄﾞ（非表示）'!$A$2:$H$80,3,FALSE)),"",VLOOKUP(M183,'機器ｺｰﾄﾞ（非表示）'!$A$2:$H$80,3,FALSE)))</f>
        <v/>
      </c>
      <c r="Q183" s="163" t="str">
        <f>IF(N183=0,"",ROUND(IF(ISERROR(VLOOKUP(M183,'機器ｺｰﾄﾞ（非表示）'!$A$2:$H$80,5,FALSE)),"",VLOOKUP(M183,'機器ｺｰﾄﾞ（非表示）'!$A$2:$H$80,5,FALSE))*N183*VLOOKUP(M183,'機器ｺｰﾄﾞ（非表示）'!$A$2:$H$80,6,FALSE),3))</f>
        <v/>
      </c>
      <c r="R183" s="164">
        <f t="shared" si="57"/>
        <v>0</v>
      </c>
      <c r="S183" s="165" t="str">
        <f t="shared" si="58"/>
        <v/>
      </c>
      <c r="U183" s="140">
        <f t="shared" si="84"/>
        <v>0</v>
      </c>
      <c r="V183" s="140">
        <f t="shared" si="85"/>
        <v>0</v>
      </c>
      <c r="W183" s="140">
        <f t="shared" si="86"/>
        <v>0</v>
      </c>
      <c r="X183" s="140" t="str">
        <f t="shared" si="82"/>
        <v/>
      </c>
      <c r="Y183" s="140">
        <f t="shared" si="63"/>
        <v>0</v>
      </c>
      <c r="Z183" s="140">
        <f t="shared" si="64"/>
        <v>0</v>
      </c>
      <c r="AA183" s="140">
        <f t="shared" si="65"/>
        <v>0</v>
      </c>
      <c r="AB183" s="140">
        <f t="shared" si="66"/>
        <v>0</v>
      </c>
      <c r="AC183" s="140">
        <f t="shared" si="67"/>
        <v>0</v>
      </c>
      <c r="AD183" s="140">
        <f t="shared" si="68"/>
        <v>0</v>
      </c>
      <c r="AE183" s="140">
        <f t="shared" si="69"/>
        <v>0</v>
      </c>
      <c r="AF183" s="140">
        <f t="shared" si="70"/>
        <v>0</v>
      </c>
      <c r="AG183" s="140">
        <f t="shared" si="71"/>
        <v>0</v>
      </c>
      <c r="AH183" s="140">
        <f t="shared" si="72"/>
        <v>0</v>
      </c>
      <c r="AI183" s="140">
        <f t="shared" si="73"/>
        <v>0</v>
      </c>
      <c r="AJ183" s="140">
        <f t="shared" si="74"/>
        <v>0</v>
      </c>
      <c r="AK183" s="140">
        <f t="shared" si="75"/>
        <v>0</v>
      </c>
      <c r="AL183" s="140">
        <f t="shared" si="76"/>
        <v>0</v>
      </c>
      <c r="AM183" s="140">
        <f t="shared" si="77"/>
        <v>0</v>
      </c>
      <c r="AN183" s="140">
        <f t="shared" si="78"/>
        <v>0</v>
      </c>
      <c r="AO183" s="140">
        <f t="shared" si="79"/>
        <v>0</v>
      </c>
      <c r="AP183" s="140">
        <f t="shared" si="80"/>
        <v>0</v>
      </c>
      <c r="AQ183" s="140">
        <f t="shared" si="81"/>
        <v>0</v>
      </c>
    </row>
    <row r="184" spans="2:50">
      <c r="B184" s="205"/>
      <c r="C184" s="170" t="str">
        <f>'【補助シート】契約設備内訳表（負荷）'!D188</f>
        <v/>
      </c>
      <c r="D184" s="157">
        <f>'【補助シート】契約設備内訳表（負荷）'!V188</f>
        <v>0</v>
      </c>
      <c r="E184" s="171">
        <f>'【補助シート】契約設備内訳表（負荷）'!X188</f>
        <v>0</v>
      </c>
      <c r="F184" s="172" t="str">
        <f>IF(C184="","",IF(ISERROR(VLOOKUP(C184,'機器ｺｰﾄﾞ（非表示）'!$A$2:$H$80,3,FALSE)),"",VLOOKUP(C184,'機器ｺｰﾄﾞ（非表示）'!$A$2:$H$80,3,FALSE)))</f>
        <v/>
      </c>
      <c r="G184" s="173" t="str">
        <f>IF(ISBLANK(D184),"",IF(C184=103,(VLOOKUP(D184,$BC$3:$BD$14,2,1))/1000,IF(C184=106,(VLOOKUP(D184,$BF$3:$BG$12,2,1))/1000,IF(C184=104,(VLOOKUP(D184,$AZ$3:$BA$8,2,1))/1000,IF(ISERROR(VLOOKUP(C184,'機器ｺｰﾄﾞ（非表示）'!$A$2:$H$80,5,FALSE)),"",ROUND(VLOOKUP(C184,'機器ｺｰﾄﾞ（非表示）'!$A$2:$H$80,5,FALSE)*D184*VLOOKUP(C184,'機器ｺｰﾄﾞ（非表示）'!$A$2:$H$80,6,FALSE),3))))))</f>
        <v/>
      </c>
      <c r="H184" s="157">
        <f t="shared" si="55"/>
        <v>0</v>
      </c>
      <c r="I184" s="158" t="str">
        <f t="shared" si="56"/>
        <v/>
      </c>
      <c r="L184" s="205"/>
      <c r="M184" s="170" t="str">
        <f>'【補助シート】契約設備内訳表（負荷）'!AG188</f>
        <v/>
      </c>
      <c r="N184" s="174">
        <f>'【補助シート】契約設備内訳表（負荷）'!AY188</f>
        <v>0</v>
      </c>
      <c r="O184" s="171">
        <f>'【補助シート】契約設備内訳表（負荷）'!BA188</f>
        <v>0</v>
      </c>
      <c r="P184" s="175" t="str">
        <f>IF(M184="","",IF(ISERROR(VLOOKUP(M184,'機器ｺｰﾄﾞ（非表示）'!$A$2:$H$80,3,FALSE)),"",VLOOKUP(M184,'機器ｺｰﾄﾞ（非表示）'!$A$2:$H$80,3,FALSE)))</f>
        <v/>
      </c>
      <c r="Q184" s="163" t="str">
        <f>IF(N184=0,"",ROUND(IF(ISERROR(VLOOKUP(M184,'機器ｺｰﾄﾞ（非表示）'!$A$2:$H$80,5,FALSE)),"",VLOOKUP(M184,'機器ｺｰﾄﾞ（非表示）'!$A$2:$H$80,5,FALSE))*N184*VLOOKUP(M184,'機器ｺｰﾄﾞ（非表示）'!$A$2:$H$80,6,FALSE),3))</f>
        <v/>
      </c>
      <c r="R184" s="164">
        <f t="shared" si="57"/>
        <v>0</v>
      </c>
      <c r="S184" s="165" t="str">
        <f t="shared" si="58"/>
        <v/>
      </c>
      <c r="U184" s="140">
        <f t="shared" si="84"/>
        <v>0</v>
      </c>
      <c r="V184" s="140">
        <f t="shared" si="85"/>
        <v>0</v>
      </c>
      <c r="W184" s="140">
        <f t="shared" si="86"/>
        <v>0</v>
      </c>
      <c r="X184" s="140" t="str">
        <f t="shared" si="82"/>
        <v/>
      </c>
      <c r="Y184" s="140">
        <f t="shared" si="63"/>
        <v>0</v>
      </c>
      <c r="Z184" s="140">
        <f t="shared" si="64"/>
        <v>0</v>
      </c>
      <c r="AA184" s="140">
        <f t="shared" si="65"/>
        <v>0</v>
      </c>
      <c r="AB184" s="140">
        <f t="shared" si="66"/>
        <v>0</v>
      </c>
      <c r="AC184" s="140">
        <f t="shared" si="67"/>
        <v>0</v>
      </c>
      <c r="AD184" s="140">
        <f t="shared" si="68"/>
        <v>0</v>
      </c>
      <c r="AE184" s="140">
        <f t="shared" si="69"/>
        <v>0</v>
      </c>
      <c r="AF184" s="140">
        <f t="shared" si="70"/>
        <v>0</v>
      </c>
      <c r="AG184" s="140">
        <f t="shared" si="71"/>
        <v>0</v>
      </c>
      <c r="AH184" s="140">
        <f t="shared" si="72"/>
        <v>0</v>
      </c>
      <c r="AI184" s="140">
        <f t="shared" si="73"/>
        <v>0</v>
      </c>
      <c r="AJ184" s="140">
        <f t="shared" si="74"/>
        <v>0</v>
      </c>
      <c r="AK184" s="140">
        <f t="shared" si="75"/>
        <v>0</v>
      </c>
      <c r="AL184" s="140">
        <f t="shared" si="76"/>
        <v>0</v>
      </c>
      <c r="AM184" s="140">
        <f t="shared" si="77"/>
        <v>0</v>
      </c>
      <c r="AN184" s="140">
        <f t="shared" si="78"/>
        <v>0</v>
      </c>
      <c r="AO184" s="140">
        <f t="shared" si="79"/>
        <v>0</v>
      </c>
      <c r="AP184" s="140">
        <f t="shared" si="80"/>
        <v>0</v>
      </c>
      <c r="AQ184" s="140">
        <f t="shared" si="81"/>
        <v>0</v>
      </c>
    </row>
    <row r="185" spans="2:50">
      <c r="B185" s="205"/>
      <c r="C185" s="170" t="str">
        <f>'【補助シート】契約設備内訳表（負荷）'!D189</f>
        <v/>
      </c>
      <c r="D185" s="157">
        <f>'【補助シート】契約設備内訳表（負荷）'!V189</f>
        <v>0</v>
      </c>
      <c r="E185" s="171">
        <f>'【補助シート】契約設備内訳表（負荷）'!X189</f>
        <v>0</v>
      </c>
      <c r="F185" s="172" t="str">
        <f>IF(C185="","",IF(ISERROR(VLOOKUP(C185,'機器ｺｰﾄﾞ（非表示）'!$A$2:$H$80,3,FALSE)),"",VLOOKUP(C185,'機器ｺｰﾄﾞ（非表示）'!$A$2:$H$80,3,FALSE)))</f>
        <v/>
      </c>
      <c r="G185" s="173" t="str">
        <f>IF(ISBLANK(D185),"",IF(C185=103,(VLOOKUP(D185,$BC$3:$BD$14,2,1))/1000,IF(C185=106,(VLOOKUP(D185,$BF$3:$BG$12,2,1))/1000,IF(C185=104,(VLOOKUP(D185,$AZ$3:$BA$8,2,1))/1000,IF(ISERROR(VLOOKUP(C185,'機器ｺｰﾄﾞ（非表示）'!$A$2:$H$80,5,FALSE)),"",ROUND(VLOOKUP(C185,'機器ｺｰﾄﾞ（非表示）'!$A$2:$H$80,5,FALSE)*D185*VLOOKUP(C185,'機器ｺｰﾄﾞ（非表示）'!$A$2:$H$80,6,FALSE),3))))))</f>
        <v/>
      </c>
      <c r="H185" s="157">
        <f t="shared" si="55"/>
        <v>0</v>
      </c>
      <c r="I185" s="158" t="str">
        <f t="shared" si="56"/>
        <v/>
      </c>
      <c r="L185" s="205"/>
      <c r="M185" s="170" t="str">
        <f>'【補助シート】契約設備内訳表（負荷）'!AG189</f>
        <v/>
      </c>
      <c r="N185" s="174">
        <f>'【補助シート】契約設備内訳表（負荷）'!AY189</f>
        <v>0</v>
      </c>
      <c r="O185" s="171">
        <f>'【補助シート】契約設備内訳表（負荷）'!BA189</f>
        <v>0</v>
      </c>
      <c r="P185" s="175" t="str">
        <f>IF(M185="","",IF(ISERROR(VLOOKUP(M185,'機器ｺｰﾄﾞ（非表示）'!$A$2:$H$80,3,FALSE)),"",VLOOKUP(M185,'機器ｺｰﾄﾞ（非表示）'!$A$2:$H$80,3,FALSE)))</f>
        <v/>
      </c>
      <c r="Q185" s="163" t="str">
        <f>IF(N185=0,"",ROUND(IF(ISERROR(VLOOKUP(M185,'機器ｺｰﾄﾞ（非表示）'!$A$2:$H$80,5,FALSE)),"",VLOOKUP(M185,'機器ｺｰﾄﾞ（非表示）'!$A$2:$H$80,5,FALSE))*N185*VLOOKUP(M185,'機器ｺｰﾄﾞ（非表示）'!$A$2:$H$80,6,FALSE),3))</f>
        <v/>
      </c>
      <c r="R185" s="164">
        <f t="shared" si="57"/>
        <v>0</v>
      </c>
      <c r="S185" s="165" t="str">
        <f t="shared" si="58"/>
        <v/>
      </c>
      <c r="U185" s="140">
        <f t="shared" si="84"/>
        <v>0</v>
      </c>
      <c r="V185" s="140">
        <f t="shared" si="85"/>
        <v>0</v>
      </c>
      <c r="W185" s="140">
        <f t="shared" si="86"/>
        <v>0</v>
      </c>
      <c r="X185" s="140" t="str">
        <f t="shared" si="82"/>
        <v/>
      </c>
      <c r="Y185" s="140">
        <f t="shared" si="63"/>
        <v>0</v>
      </c>
      <c r="Z185" s="140">
        <f t="shared" si="64"/>
        <v>0</v>
      </c>
      <c r="AA185" s="140">
        <f t="shared" si="65"/>
        <v>0</v>
      </c>
      <c r="AB185" s="140">
        <f t="shared" si="66"/>
        <v>0</v>
      </c>
      <c r="AC185" s="140">
        <f t="shared" si="67"/>
        <v>0</v>
      </c>
      <c r="AD185" s="140">
        <f t="shared" si="68"/>
        <v>0</v>
      </c>
      <c r="AE185" s="140">
        <f t="shared" si="69"/>
        <v>0</v>
      </c>
      <c r="AF185" s="140">
        <f t="shared" si="70"/>
        <v>0</v>
      </c>
      <c r="AG185" s="140">
        <f t="shared" si="71"/>
        <v>0</v>
      </c>
      <c r="AH185" s="140">
        <f t="shared" si="72"/>
        <v>0</v>
      </c>
      <c r="AI185" s="140">
        <f t="shared" si="73"/>
        <v>0</v>
      </c>
      <c r="AJ185" s="140">
        <f t="shared" si="74"/>
        <v>0</v>
      </c>
      <c r="AK185" s="140">
        <f t="shared" si="75"/>
        <v>0</v>
      </c>
      <c r="AL185" s="140">
        <f t="shared" si="76"/>
        <v>0</v>
      </c>
      <c r="AM185" s="140">
        <f t="shared" si="77"/>
        <v>0</v>
      </c>
      <c r="AN185" s="140">
        <f t="shared" si="78"/>
        <v>0</v>
      </c>
      <c r="AO185" s="140">
        <f t="shared" si="79"/>
        <v>0</v>
      </c>
      <c r="AP185" s="140">
        <f t="shared" si="80"/>
        <v>0</v>
      </c>
      <c r="AQ185" s="140">
        <f t="shared" si="81"/>
        <v>0</v>
      </c>
    </row>
    <row r="186" spans="2:50">
      <c r="B186" s="205"/>
      <c r="C186" s="170" t="str">
        <f>'【補助シート】契約設備内訳表（負荷）'!D190</f>
        <v/>
      </c>
      <c r="D186" s="157">
        <f>'【補助シート】契約設備内訳表（負荷）'!V190</f>
        <v>0</v>
      </c>
      <c r="E186" s="171">
        <f>'【補助シート】契約設備内訳表（負荷）'!X190</f>
        <v>0</v>
      </c>
      <c r="F186" s="172" t="str">
        <f>IF(C186="","",IF(ISERROR(VLOOKUP(C186,'機器ｺｰﾄﾞ（非表示）'!$A$2:$H$80,3,FALSE)),"",VLOOKUP(C186,'機器ｺｰﾄﾞ（非表示）'!$A$2:$H$80,3,FALSE)))</f>
        <v/>
      </c>
      <c r="G186" s="173" t="str">
        <f>IF(ISBLANK(D186),"",IF(C186=103,(VLOOKUP(D186,$BC$3:$BD$14,2,1))/1000,IF(C186=106,(VLOOKUP(D186,$BF$3:$BG$12,2,1))/1000,IF(C186=104,(VLOOKUP(D186,$AZ$3:$BA$8,2,1))/1000,IF(ISERROR(VLOOKUP(C186,'機器ｺｰﾄﾞ（非表示）'!$A$2:$H$80,5,FALSE)),"",ROUND(VLOOKUP(C186,'機器ｺｰﾄﾞ（非表示）'!$A$2:$H$80,5,FALSE)*D186*VLOOKUP(C186,'機器ｺｰﾄﾞ（非表示）'!$A$2:$H$80,6,FALSE),3))))))</f>
        <v/>
      </c>
      <c r="H186" s="157">
        <f t="shared" si="55"/>
        <v>0</v>
      </c>
      <c r="I186" s="158" t="str">
        <f t="shared" si="56"/>
        <v/>
      </c>
      <c r="L186" s="205"/>
      <c r="M186" s="170" t="str">
        <f>'【補助シート】契約設備内訳表（負荷）'!AG190</f>
        <v/>
      </c>
      <c r="N186" s="174">
        <f>'【補助シート】契約設備内訳表（負荷）'!AY190</f>
        <v>0</v>
      </c>
      <c r="O186" s="171">
        <f>'【補助シート】契約設備内訳表（負荷）'!BA190</f>
        <v>0</v>
      </c>
      <c r="P186" s="175" t="str">
        <f>IF(M186="","",IF(ISERROR(VLOOKUP(M186,'機器ｺｰﾄﾞ（非表示）'!$A$2:$H$80,3,FALSE)),"",VLOOKUP(M186,'機器ｺｰﾄﾞ（非表示）'!$A$2:$H$80,3,FALSE)))</f>
        <v/>
      </c>
      <c r="Q186" s="163" t="str">
        <f>IF(N186=0,"",ROUND(IF(ISERROR(VLOOKUP(M186,'機器ｺｰﾄﾞ（非表示）'!$A$2:$H$80,5,FALSE)),"",VLOOKUP(M186,'機器ｺｰﾄﾞ（非表示）'!$A$2:$H$80,5,FALSE))*N186*VLOOKUP(M186,'機器ｺｰﾄﾞ（非表示）'!$A$2:$H$80,6,FALSE),3))</f>
        <v/>
      </c>
      <c r="R186" s="164">
        <f t="shared" si="57"/>
        <v>0</v>
      </c>
      <c r="S186" s="165" t="str">
        <f t="shared" si="58"/>
        <v/>
      </c>
      <c r="U186" s="140">
        <f t="shared" si="84"/>
        <v>0</v>
      </c>
      <c r="V186" s="140">
        <f t="shared" si="85"/>
        <v>0</v>
      </c>
      <c r="W186" s="140">
        <f t="shared" si="86"/>
        <v>0</v>
      </c>
      <c r="X186" s="140" t="str">
        <f t="shared" si="82"/>
        <v/>
      </c>
      <c r="Y186" s="140">
        <f t="shared" si="63"/>
        <v>0</v>
      </c>
      <c r="Z186" s="140">
        <f t="shared" si="64"/>
        <v>0</v>
      </c>
      <c r="AA186" s="140">
        <f t="shared" si="65"/>
        <v>0</v>
      </c>
      <c r="AB186" s="140">
        <f t="shared" si="66"/>
        <v>0</v>
      </c>
      <c r="AC186" s="140">
        <f t="shared" si="67"/>
        <v>0</v>
      </c>
      <c r="AD186" s="140">
        <f t="shared" si="68"/>
        <v>0</v>
      </c>
      <c r="AE186" s="140">
        <f t="shared" si="69"/>
        <v>0</v>
      </c>
      <c r="AF186" s="140">
        <f t="shared" si="70"/>
        <v>0</v>
      </c>
      <c r="AG186" s="140">
        <f t="shared" si="71"/>
        <v>0</v>
      </c>
      <c r="AH186" s="140">
        <f t="shared" si="72"/>
        <v>0</v>
      </c>
      <c r="AI186" s="140">
        <f t="shared" si="73"/>
        <v>0</v>
      </c>
      <c r="AJ186" s="140">
        <f t="shared" si="74"/>
        <v>0</v>
      </c>
      <c r="AK186" s="140">
        <f t="shared" si="75"/>
        <v>0</v>
      </c>
      <c r="AL186" s="140">
        <f t="shared" si="76"/>
        <v>0</v>
      </c>
      <c r="AM186" s="140">
        <f t="shared" si="77"/>
        <v>0</v>
      </c>
      <c r="AN186" s="140">
        <f t="shared" si="78"/>
        <v>0</v>
      </c>
      <c r="AO186" s="140">
        <f t="shared" si="79"/>
        <v>0</v>
      </c>
      <c r="AP186" s="140">
        <f t="shared" si="80"/>
        <v>0</v>
      </c>
      <c r="AQ186" s="140">
        <f t="shared" si="81"/>
        <v>0</v>
      </c>
    </row>
    <row r="187" spans="2:50">
      <c r="B187" s="205"/>
      <c r="C187" s="170" t="str">
        <f>'【補助シート】契約設備内訳表（負荷）'!D191</f>
        <v/>
      </c>
      <c r="D187" s="157">
        <f>'【補助シート】契約設備内訳表（負荷）'!V191</f>
        <v>0</v>
      </c>
      <c r="E187" s="171">
        <f>'【補助シート】契約設備内訳表（負荷）'!X191</f>
        <v>0</v>
      </c>
      <c r="F187" s="172" t="str">
        <f>IF(C187="","",IF(ISERROR(VLOOKUP(C187,'機器ｺｰﾄﾞ（非表示）'!$A$2:$H$80,3,FALSE)),"",VLOOKUP(C187,'機器ｺｰﾄﾞ（非表示）'!$A$2:$H$80,3,FALSE)))</f>
        <v/>
      </c>
      <c r="G187" s="173" t="str">
        <f>IF(ISBLANK(D187),"",IF(C187=103,(VLOOKUP(D187,$BC$3:$BD$14,2,1))/1000,IF(C187=106,(VLOOKUP(D187,$BF$3:$BG$12,2,1))/1000,IF(C187=104,(VLOOKUP(D187,$AZ$3:$BA$8,2,1))/1000,IF(ISERROR(VLOOKUP(C187,'機器ｺｰﾄﾞ（非表示）'!$A$2:$H$80,5,FALSE)),"",ROUND(VLOOKUP(C187,'機器ｺｰﾄﾞ（非表示）'!$A$2:$H$80,5,FALSE)*D187*VLOOKUP(C187,'機器ｺｰﾄﾞ（非表示）'!$A$2:$H$80,6,FALSE),3))))))</f>
        <v/>
      </c>
      <c r="H187" s="157">
        <f t="shared" si="55"/>
        <v>0</v>
      </c>
      <c r="I187" s="158" t="str">
        <f t="shared" si="56"/>
        <v/>
      </c>
      <c r="L187" s="205"/>
      <c r="M187" s="170" t="str">
        <f>'【補助シート】契約設備内訳表（負荷）'!AG191</f>
        <v/>
      </c>
      <c r="N187" s="174">
        <f>'【補助シート】契約設備内訳表（負荷）'!AY191</f>
        <v>0</v>
      </c>
      <c r="O187" s="171">
        <f>'【補助シート】契約設備内訳表（負荷）'!BA191</f>
        <v>0</v>
      </c>
      <c r="P187" s="175" t="str">
        <f>IF(M187="","",IF(ISERROR(VLOOKUP(M187,'機器ｺｰﾄﾞ（非表示）'!$A$2:$H$80,3,FALSE)),"",VLOOKUP(M187,'機器ｺｰﾄﾞ（非表示）'!$A$2:$H$80,3,FALSE)))</f>
        <v/>
      </c>
      <c r="Q187" s="163" t="str">
        <f>IF(N187=0,"",ROUND(IF(ISERROR(VLOOKUP(M187,'機器ｺｰﾄﾞ（非表示）'!$A$2:$H$80,5,FALSE)),"",VLOOKUP(M187,'機器ｺｰﾄﾞ（非表示）'!$A$2:$H$80,5,FALSE))*N187*VLOOKUP(M187,'機器ｺｰﾄﾞ（非表示）'!$A$2:$H$80,6,FALSE),3))</f>
        <v/>
      </c>
      <c r="R187" s="164">
        <f t="shared" si="57"/>
        <v>0</v>
      </c>
      <c r="S187" s="165" t="str">
        <f t="shared" si="58"/>
        <v/>
      </c>
      <c r="U187" s="140">
        <f t="shared" si="84"/>
        <v>0</v>
      </c>
      <c r="V187" s="140">
        <f t="shared" si="85"/>
        <v>0</v>
      </c>
      <c r="W187" s="140">
        <f t="shared" si="86"/>
        <v>0</v>
      </c>
      <c r="X187" s="140" t="str">
        <f t="shared" si="82"/>
        <v/>
      </c>
      <c r="Y187" s="140">
        <f t="shared" si="63"/>
        <v>0</v>
      </c>
      <c r="Z187" s="140">
        <f t="shared" si="64"/>
        <v>0</v>
      </c>
      <c r="AA187" s="140">
        <f t="shared" si="65"/>
        <v>0</v>
      </c>
      <c r="AB187" s="140">
        <f t="shared" si="66"/>
        <v>0</v>
      </c>
      <c r="AC187" s="140">
        <f t="shared" si="67"/>
        <v>0</v>
      </c>
      <c r="AD187" s="140">
        <f t="shared" si="68"/>
        <v>0</v>
      </c>
      <c r="AE187" s="140">
        <f t="shared" si="69"/>
        <v>0</v>
      </c>
      <c r="AF187" s="140">
        <f t="shared" si="70"/>
        <v>0</v>
      </c>
      <c r="AG187" s="140">
        <f t="shared" si="71"/>
        <v>0</v>
      </c>
      <c r="AH187" s="140">
        <f t="shared" si="72"/>
        <v>0</v>
      </c>
      <c r="AI187" s="140">
        <f t="shared" si="73"/>
        <v>0</v>
      </c>
      <c r="AJ187" s="140">
        <f t="shared" si="74"/>
        <v>0</v>
      </c>
      <c r="AK187" s="140">
        <f t="shared" si="75"/>
        <v>0</v>
      </c>
      <c r="AL187" s="140">
        <f t="shared" si="76"/>
        <v>0</v>
      </c>
      <c r="AM187" s="140">
        <f t="shared" si="77"/>
        <v>0</v>
      </c>
      <c r="AN187" s="140">
        <f t="shared" si="78"/>
        <v>0</v>
      </c>
      <c r="AO187" s="140">
        <f t="shared" si="79"/>
        <v>0</v>
      </c>
      <c r="AP187" s="140">
        <f t="shared" si="80"/>
        <v>0</v>
      </c>
      <c r="AQ187" s="140">
        <f t="shared" si="81"/>
        <v>0</v>
      </c>
    </row>
    <row r="188" spans="2:50">
      <c r="B188" s="205"/>
      <c r="C188" s="170" t="str">
        <f>'【補助シート】契約設備内訳表（負荷）'!D192</f>
        <v/>
      </c>
      <c r="D188" s="157">
        <f>'【補助シート】契約設備内訳表（負荷）'!V192</f>
        <v>0</v>
      </c>
      <c r="E188" s="171">
        <f>'【補助シート】契約設備内訳表（負荷）'!X192</f>
        <v>0</v>
      </c>
      <c r="F188" s="172" t="str">
        <f>IF(C188="","",IF(ISERROR(VLOOKUP(C188,'機器ｺｰﾄﾞ（非表示）'!$A$2:$H$80,3,FALSE)),"",VLOOKUP(C188,'機器ｺｰﾄﾞ（非表示）'!$A$2:$H$80,3,FALSE)))</f>
        <v/>
      </c>
      <c r="G188" s="173" t="str">
        <f>IF(ISBLANK(D188),"",IF(C188=103,(VLOOKUP(D188,$BC$3:$BD$14,2,1))/1000,IF(C188=106,(VLOOKUP(D188,$BF$3:$BG$12,2,1))/1000,IF(C188=104,(VLOOKUP(D188,$AZ$3:$BA$8,2,1))/1000,IF(ISERROR(VLOOKUP(C188,'機器ｺｰﾄﾞ（非表示）'!$A$2:$H$80,5,FALSE)),"",ROUND(VLOOKUP(C188,'機器ｺｰﾄﾞ（非表示）'!$A$2:$H$80,5,FALSE)*D188*VLOOKUP(C188,'機器ｺｰﾄﾞ（非表示）'!$A$2:$H$80,6,FALSE),3))))))</f>
        <v/>
      </c>
      <c r="H188" s="157">
        <f t="shared" si="55"/>
        <v>0</v>
      </c>
      <c r="I188" s="158" t="str">
        <f t="shared" si="56"/>
        <v/>
      </c>
      <c r="L188" s="205"/>
      <c r="M188" s="170" t="str">
        <f>'【補助シート】契約設備内訳表（負荷）'!AG192</f>
        <v/>
      </c>
      <c r="N188" s="174">
        <f>'【補助シート】契約設備内訳表（負荷）'!AY192</f>
        <v>0</v>
      </c>
      <c r="O188" s="171">
        <f>'【補助シート】契約設備内訳表（負荷）'!BA192</f>
        <v>0</v>
      </c>
      <c r="P188" s="175" t="str">
        <f>IF(M188="","",IF(ISERROR(VLOOKUP(M188,'機器ｺｰﾄﾞ（非表示）'!$A$2:$H$80,3,FALSE)),"",VLOOKUP(M188,'機器ｺｰﾄﾞ（非表示）'!$A$2:$H$80,3,FALSE)))</f>
        <v/>
      </c>
      <c r="Q188" s="163" t="str">
        <f>IF(N188=0,"",ROUND(IF(ISERROR(VLOOKUP(M188,'機器ｺｰﾄﾞ（非表示）'!$A$2:$H$80,5,FALSE)),"",VLOOKUP(M188,'機器ｺｰﾄﾞ（非表示）'!$A$2:$H$80,5,FALSE))*N188*VLOOKUP(M188,'機器ｺｰﾄﾞ（非表示）'!$A$2:$H$80,6,FALSE),3))</f>
        <v/>
      </c>
      <c r="R188" s="164">
        <f t="shared" si="57"/>
        <v>0</v>
      </c>
      <c r="S188" s="165" t="str">
        <f t="shared" si="58"/>
        <v/>
      </c>
      <c r="U188" s="140">
        <f t="shared" si="84"/>
        <v>0</v>
      </c>
      <c r="V188" s="140">
        <f t="shared" si="85"/>
        <v>0</v>
      </c>
      <c r="W188" s="140">
        <f t="shared" si="86"/>
        <v>0</v>
      </c>
      <c r="X188" s="140" t="str">
        <f t="shared" si="82"/>
        <v/>
      </c>
      <c r="Y188" s="140">
        <f t="shared" si="63"/>
        <v>0</v>
      </c>
      <c r="Z188" s="140">
        <f t="shared" si="64"/>
        <v>0</v>
      </c>
      <c r="AA188" s="140">
        <f t="shared" si="65"/>
        <v>0</v>
      </c>
      <c r="AB188" s="140">
        <f t="shared" si="66"/>
        <v>0</v>
      </c>
      <c r="AC188" s="140">
        <f t="shared" si="67"/>
        <v>0</v>
      </c>
      <c r="AD188" s="140">
        <f t="shared" si="68"/>
        <v>0</v>
      </c>
      <c r="AE188" s="140">
        <f t="shared" si="69"/>
        <v>0</v>
      </c>
      <c r="AF188" s="140">
        <f t="shared" si="70"/>
        <v>0</v>
      </c>
      <c r="AG188" s="140">
        <f t="shared" si="71"/>
        <v>0</v>
      </c>
      <c r="AH188" s="140">
        <f t="shared" si="72"/>
        <v>0</v>
      </c>
      <c r="AI188" s="140">
        <f t="shared" si="73"/>
        <v>0</v>
      </c>
      <c r="AJ188" s="140">
        <f t="shared" si="74"/>
        <v>0</v>
      </c>
      <c r="AK188" s="140">
        <f t="shared" si="75"/>
        <v>0</v>
      </c>
      <c r="AL188" s="140">
        <f t="shared" si="76"/>
        <v>0</v>
      </c>
      <c r="AM188" s="140">
        <f t="shared" si="77"/>
        <v>0</v>
      </c>
      <c r="AN188" s="140">
        <f t="shared" si="78"/>
        <v>0</v>
      </c>
      <c r="AO188" s="140">
        <f t="shared" si="79"/>
        <v>0</v>
      </c>
      <c r="AP188" s="140">
        <f t="shared" si="80"/>
        <v>0</v>
      </c>
      <c r="AQ188" s="140">
        <f t="shared" si="81"/>
        <v>0</v>
      </c>
    </row>
    <row r="189" spans="2:50">
      <c r="B189" s="205"/>
      <c r="C189" s="170" t="str">
        <f>'【補助シート】契約設備内訳表（負荷）'!D193</f>
        <v/>
      </c>
      <c r="D189" s="157">
        <f>'【補助シート】契約設備内訳表（負荷）'!V193</f>
        <v>0</v>
      </c>
      <c r="E189" s="171">
        <f>'【補助シート】契約設備内訳表（負荷）'!X193</f>
        <v>0</v>
      </c>
      <c r="F189" s="172" t="str">
        <f>IF(C189="","",IF(ISERROR(VLOOKUP(C189,'機器ｺｰﾄﾞ（非表示）'!$A$2:$H$80,3,FALSE)),"",VLOOKUP(C189,'機器ｺｰﾄﾞ（非表示）'!$A$2:$H$80,3,FALSE)))</f>
        <v/>
      </c>
      <c r="G189" s="173" t="str">
        <f>IF(ISBLANK(D189),"",IF(C189=103,(VLOOKUP(D189,$BC$3:$BD$14,2,1))/1000,IF(C189=106,(VLOOKUP(D189,$BF$3:$BG$12,2,1))/1000,IF(C189=104,(VLOOKUP(D189,$AZ$3:$BA$8,2,1))/1000,IF(ISERROR(VLOOKUP(C189,'機器ｺｰﾄﾞ（非表示）'!$A$2:$H$80,5,FALSE)),"",ROUND(VLOOKUP(C189,'機器ｺｰﾄﾞ（非表示）'!$A$2:$H$80,5,FALSE)*D189*VLOOKUP(C189,'機器ｺｰﾄﾞ（非表示）'!$A$2:$H$80,6,FALSE),3))))))</f>
        <v/>
      </c>
      <c r="H189" s="157">
        <f t="shared" si="55"/>
        <v>0</v>
      </c>
      <c r="I189" s="158" t="str">
        <f t="shared" si="56"/>
        <v/>
      </c>
      <c r="L189" s="205"/>
      <c r="M189" s="170" t="str">
        <f>'【補助シート】契約設備内訳表（負荷）'!AG193</f>
        <v/>
      </c>
      <c r="N189" s="174">
        <f>'【補助シート】契約設備内訳表（負荷）'!AY193</f>
        <v>0</v>
      </c>
      <c r="O189" s="171">
        <f>'【補助シート】契約設備内訳表（負荷）'!BA193</f>
        <v>0</v>
      </c>
      <c r="P189" s="175" t="str">
        <f>IF(M189="","",IF(ISERROR(VLOOKUP(M189,'機器ｺｰﾄﾞ（非表示）'!$A$2:$H$80,3,FALSE)),"",VLOOKUP(M189,'機器ｺｰﾄﾞ（非表示）'!$A$2:$H$80,3,FALSE)))</f>
        <v/>
      </c>
      <c r="Q189" s="163" t="str">
        <f>IF(N189=0,"",ROUND(IF(ISERROR(VLOOKUP(M189,'機器ｺｰﾄﾞ（非表示）'!$A$2:$H$80,5,FALSE)),"",VLOOKUP(M189,'機器ｺｰﾄﾞ（非表示）'!$A$2:$H$80,5,FALSE))*N189*VLOOKUP(M189,'機器ｺｰﾄﾞ（非表示）'!$A$2:$H$80,6,FALSE),3))</f>
        <v/>
      </c>
      <c r="R189" s="164">
        <f t="shared" si="57"/>
        <v>0</v>
      </c>
      <c r="S189" s="165" t="str">
        <f t="shared" si="58"/>
        <v/>
      </c>
      <c r="U189" s="140">
        <f t="shared" si="84"/>
        <v>0</v>
      </c>
      <c r="V189" s="140">
        <f t="shared" si="85"/>
        <v>0</v>
      </c>
      <c r="W189" s="140">
        <f t="shared" si="86"/>
        <v>0</v>
      </c>
      <c r="X189" s="140" t="str">
        <f t="shared" si="82"/>
        <v/>
      </c>
      <c r="Y189" s="140">
        <f t="shared" si="63"/>
        <v>0</v>
      </c>
      <c r="Z189" s="140">
        <f t="shared" si="64"/>
        <v>0</v>
      </c>
      <c r="AA189" s="140">
        <f t="shared" si="65"/>
        <v>0</v>
      </c>
      <c r="AB189" s="140">
        <f t="shared" si="66"/>
        <v>0</v>
      </c>
      <c r="AC189" s="140">
        <f t="shared" si="67"/>
        <v>0</v>
      </c>
      <c r="AD189" s="140">
        <f t="shared" si="68"/>
        <v>0</v>
      </c>
      <c r="AE189" s="140">
        <f t="shared" si="69"/>
        <v>0</v>
      </c>
      <c r="AF189" s="140">
        <f t="shared" si="70"/>
        <v>0</v>
      </c>
      <c r="AG189" s="140">
        <f t="shared" si="71"/>
        <v>0</v>
      </c>
      <c r="AH189" s="140">
        <f t="shared" si="72"/>
        <v>0</v>
      </c>
      <c r="AI189" s="140">
        <f t="shared" si="73"/>
        <v>0</v>
      </c>
      <c r="AJ189" s="140">
        <f t="shared" si="74"/>
        <v>0</v>
      </c>
      <c r="AK189" s="140">
        <f t="shared" si="75"/>
        <v>0</v>
      </c>
      <c r="AL189" s="140">
        <f t="shared" si="76"/>
        <v>0</v>
      </c>
      <c r="AM189" s="140">
        <f t="shared" si="77"/>
        <v>0</v>
      </c>
      <c r="AN189" s="140">
        <f t="shared" si="78"/>
        <v>0</v>
      </c>
      <c r="AO189" s="140">
        <f t="shared" si="79"/>
        <v>0</v>
      </c>
      <c r="AP189" s="140">
        <f t="shared" si="80"/>
        <v>0</v>
      </c>
      <c r="AQ189" s="140">
        <f t="shared" si="81"/>
        <v>0</v>
      </c>
    </row>
    <row r="190" spans="2:50">
      <c r="B190" s="205"/>
      <c r="C190" s="170" t="str">
        <f>'【補助シート】契約設備内訳表（負荷）'!D194</f>
        <v/>
      </c>
      <c r="D190" s="157">
        <f>'【補助シート】契約設備内訳表（負荷）'!V194</f>
        <v>0</v>
      </c>
      <c r="E190" s="171">
        <f>'【補助シート】契約設備内訳表（負荷）'!X194</f>
        <v>0</v>
      </c>
      <c r="F190" s="172" t="str">
        <f>IF(C190="","",IF(ISERROR(VLOOKUP(C190,'機器ｺｰﾄﾞ（非表示）'!$A$2:$H$80,3,FALSE)),"",VLOOKUP(C190,'機器ｺｰﾄﾞ（非表示）'!$A$2:$H$80,3,FALSE)))</f>
        <v/>
      </c>
      <c r="G190" s="173" t="str">
        <f>IF(ISBLANK(D190),"",IF(C190=103,(VLOOKUP(D190,$BC$3:$BD$14,2,1))/1000,IF(C190=106,(VLOOKUP(D190,$BF$3:$BG$12,2,1))/1000,IF(C190=104,(VLOOKUP(D190,$AZ$3:$BA$8,2,1))/1000,IF(ISERROR(VLOOKUP(C190,'機器ｺｰﾄﾞ（非表示）'!$A$2:$H$80,5,FALSE)),"",ROUND(VLOOKUP(C190,'機器ｺｰﾄﾞ（非表示）'!$A$2:$H$80,5,FALSE)*D190*VLOOKUP(C190,'機器ｺｰﾄﾞ（非表示）'!$A$2:$H$80,6,FALSE),3))))))</f>
        <v/>
      </c>
      <c r="H190" s="157">
        <f t="shared" si="55"/>
        <v>0</v>
      </c>
      <c r="I190" s="158" t="str">
        <f t="shared" si="56"/>
        <v/>
      </c>
      <c r="L190" s="205"/>
      <c r="M190" s="170" t="str">
        <f>'【補助シート】契約設備内訳表（負荷）'!AG194</f>
        <v/>
      </c>
      <c r="N190" s="174">
        <f>'【補助シート】契約設備内訳表（負荷）'!AY194</f>
        <v>0</v>
      </c>
      <c r="O190" s="171">
        <f>'【補助シート】契約設備内訳表（負荷）'!BA194</f>
        <v>0</v>
      </c>
      <c r="P190" s="175" t="str">
        <f>IF(M190="","",IF(ISERROR(VLOOKUP(M190,'機器ｺｰﾄﾞ（非表示）'!$A$2:$H$80,3,FALSE)),"",VLOOKUP(M190,'機器ｺｰﾄﾞ（非表示）'!$A$2:$H$80,3,FALSE)))</f>
        <v/>
      </c>
      <c r="Q190" s="163" t="str">
        <f>IF(N190=0,"",ROUND(IF(ISERROR(VLOOKUP(M190,'機器ｺｰﾄﾞ（非表示）'!$A$2:$H$80,5,FALSE)),"",VLOOKUP(M190,'機器ｺｰﾄﾞ（非表示）'!$A$2:$H$80,5,FALSE))*N190*VLOOKUP(M190,'機器ｺｰﾄﾞ（非表示）'!$A$2:$H$80,6,FALSE),3))</f>
        <v/>
      </c>
      <c r="R190" s="164">
        <f t="shared" si="57"/>
        <v>0</v>
      </c>
      <c r="S190" s="165" t="str">
        <f t="shared" si="58"/>
        <v/>
      </c>
      <c r="U190" s="140">
        <f t="shared" si="84"/>
        <v>0</v>
      </c>
      <c r="V190" s="140">
        <f t="shared" si="85"/>
        <v>0</v>
      </c>
      <c r="W190" s="140">
        <f t="shared" si="86"/>
        <v>0</v>
      </c>
      <c r="X190" s="140" t="str">
        <f t="shared" si="82"/>
        <v/>
      </c>
      <c r="Y190" s="140">
        <f t="shared" si="63"/>
        <v>0</v>
      </c>
      <c r="Z190" s="140">
        <f t="shared" si="64"/>
        <v>0</v>
      </c>
      <c r="AA190" s="140">
        <f t="shared" si="65"/>
        <v>0</v>
      </c>
      <c r="AB190" s="140">
        <f t="shared" si="66"/>
        <v>0</v>
      </c>
      <c r="AC190" s="140">
        <f t="shared" si="67"/>
        <v>0</v>
      </c>
      <c r="AD190" s="140">
        <f t="shared" si="68"/>
        <v>0</v>
      </c>
      <c r="AE190" s="140">
        <f t="shared" si="69"/>
        <v>0</v>
      </c>
      <c r="AF190" s="140">
        <f t="shared" si="70"/>
        <v>0</v>
      </c>
      <c r="AG190" s="140">
        <f t="shared" si="71"/>
        <v>0</v>
      </c>
      <c r="AH190" s="140">
        <f t="shared" si="72"/>
        <v>0</v>
      </c>
      <c r="AI190" s="140">
        <f t="shared" si="73"/>
        <v>0</v>
      </c>
      <c r="AJ190" s="140">
        <f t="shared" si="74"/>
        <v>0</v>
      </c>
      <c r="AK190" s="140">
        <f t="shared" si="75"/>
        <v>0</v>
      </c>
      <c r="AL190" s="140">
        <f t="shared" si="76"/>
        <v>0</v>
      </c>
      <c r="AM190" s="140">
        <f t="shared" si="77"/>
        <v>0</v>
      </c>
      <c r="AN190" s="140">
        <f t="shared" si="78"/>
        <v>0</v>
      </c>
      <c r="AO190" s="140">
        <f t="shared" si="79"/>
        <v>0</v>
      </c>
      <c r="AP190" s="140">
        <f t="shared" si="80"/>
        <v>0</v>
      </c>
      <c r="AQ190" s="140">
        <f t="shared" si="81"/>
        <v>0</v>
      </c>
    </row>
    <row r="191" spans="2:50">
      <c r="B191" s="205"/>
      <c r="C191" s="170" t="str">
        <f>'【補助シート】契約設備内訳表（負荷）'!D195</f>
        <v/>
      </c>
      <c r="D191" s="157">
        <f>'【補助シート】契約設備内訳表（負荷）'!V195</f>
        <v>0</v>
      </c>
      <c r="E191" s="171">
        <f>'【補助シート】契約設備内訳表（負荷）'!X195</f>
        <v>0</v>
      </c>
      <c r="F191" s="172" t="str">
        <f>IF(C191="","",IF(ISERROR(VLOOKUP(C191,'機器ｺｰﾄﾞ（非表示）'!$A$2:$H$80,3,FALSE)),"",VLOOKUP(C191,'機器ｺｰﾄﾞ（非表示）'!$A$2:$H$80,3,FALSE)))</f>
        <v/>
      </c>
      <c r="G191" s="173" t="str">
        <f>IF(ISBLANK(D191),"",IF(C191=103,(VLOOKUP(D191,$BC$3:$BD$14,2,1))/1000,IF(C191=106,(VLOOKUP(D191,$BF$3:$BG$12,2,1))/1000,IF(C191=104,(VLOOKUP(D191,$AZ$3:$BA$8,2,1))/1000,IF(ISERROR(VLOOKUP(C191,'機器ｺｰﾄﾞ（非表示）'!$A$2:$H$80,5,FALSE)),"",ROUND(VLOOKUP(C191,'機器ｺｰﾄﾞ（非表示）'!$A$2:$H$80,5,FALSE)*D191*VLOOKUP(C191,'機器ｺｰﾄﾞ（非表示）'!$A$2:$H$80,6,FALSE),3))))))</f>
        <v/>
      </c>
      <c r="H191" s="157">
        <f t="shared" si="55"/>
        <v>0</v>
      </c>
      <c r="I191" s="158" t="str">
        <f t="shared" si="56"/>
        <v/>
      </c>
      <c r="L191" s="205"/>
      <c r="M191" s="170" t="str">
        <f>'【補助シート】契約設備内訳表（負荷）'!AG195</f>
        <v/>
      </c>
      <c r="N191" s="174">
        <f>'【補助シート】契約設備内訳表（負荷）'!AY195</f>
        <v>0</v>
      </c>
      <c r="O191" s="171">
        <f>'【補助シート】契約設備内訳表（負荷）'!BA195</f>
        <v>0</v>
      </c>
      <c r="P191" s="175" t="str">
        <f>IF(M191="","",IF(ISERROR(VLOOKUP(M191,'機器ｺｰﾄﾞ（非表示）'!$A$2:$H$80,3,FALSE)),"",VLOOKUP(M191,'機器ｺｰﾄﾞ（非表示）'!$A$2:$H$80,3,FALSE)))</f>
        <v/>
      </c>
      <c r="Q191" s="163" t="str">
        <f>IF(N191=0,"",ROUND(IF(ISERROR(VLOOKUP(M191,'機器ｺｰﾄﾞ（非表示）'!$A$2:$H$80,5,FALSE)),"",VLOOKUP(M191,'機器ｺｰﾄﾞ（非表示）'!$A$2:$H$80,5,FALSE))*N191*VLOOKUP(M191,'機器ｺｰﾄﾞ（非表示）'!$A$2:$H$80,6,FALSE),3))</f>
        <v/>
      </c>
      <c r="R191" s="164">
        <f t="shared" si="57"/>
        <v>0</v>
      </c>
      <c r="S191" s="165" t="str">
        <f t="shared" si="58"/>
        <v/>
      </c>
      <c r="U191" s="140">
        <f t="shared" si="84"/>
        <v>0</v>
      </c>
      <c r="V191" s="140">
        <f t="shared" si="85"/>
        <v>0</v>
      </c>
      <c r="W191" s="140">
        <f t="shared" si="86"/>
        <v>0</v>
      </c>
      <c r="X191" s="140" t="str">
        <f t="shared" si="82"/>
        <v/>
      </c>
      <c r="Y191" s="140">
        <f t="shared" si="63"/>
        <v>0</v>
      </c>
      <c r="Z191" s="140">
        <f t="shared" si="64"/>
        <v>0</v>
      </c>
      <c r="AA191" s="140">
        <f t="shared" si="65"/>
        <v>0</v>
      </c>
      <c r="AB191" s="140">
        <f t="shared" si="66"/>
        <v>0</v>
      </c>
      <c r="AC191" s="140">
        <f t="shared" si="67"/>
        <v>0</v>
      </c>
      <c r="AD191" s="140">
        <f t="shared" si="68"/>
        <v>0</v>
      </c>
      <c r="AE191" s="140">
        <f t="shared" si="69"/>
        <v>0</v>
      </c>
      <c r="AF191" s="140">
        <f t="shared" si="70"/>
        <v>0</v>
      </c>
      <c r="AG191" s="140">
        <f t="shared" si="71"/>
        <v>0</v>
      </c>
      <c r="AH191" s="140">
        <f t="shared" si="72"/>
        <v>0</v>
      </c>
      <c r="AI191" s="140">
        <f t="shared" si="73"/>
        <v>0</v>
      </c>
      <c r="AJ191" s="140">
        <f t="shared" si="74"/>
        <v>0</v>
      </c>
      <c r="AK191" s="140">
        <f t="shared" si="75"/>
        <v>0</v>
      </c>
      <c r="AL191" s="140">
        <f t="shared" si="76"/>
        <v>0</v>
      </c>
      <c r="AM191" s="140">
        <f t="shared" si="77"/>
        <v>0</v>
      </c>
      <c r="AN191" s="140">
        <f t="shared" si="78"/>
        <v>0</v>
      </c>
      <c r="AO191" s="140">
        <f t="shared" si="79"/>
        <v>0</v>
      </c>
      <c r="AP191" s="140">
        <f t="shared" si="80"/>
        <v>0</v>
      </c>
      <c r="AQ191" s="140">
        <f t="shared" si="81"/>
        <v>0</v>
      </c>
    </row>
    <row r="192" spans="2:50">
      <c r="B192" s="205"/>
      <c r="C192" s="170" t="str">
        <f>'【補助シート】契約設備内訳表（負荷）'!D196</f>
        <v/>
      </c>
      <c r="D192" s="157">
        <f>'【補助シート】契約設備内訳表（負荷）'!V196</f>
        <v>0</v>
      </c>
      <c r="E192" s="171">
        <f>'【補助シート】契約設備内訳表（負荷）'!X196</f>
        <v>0</v>
      </c>
      <c r="F192" s="172" t="str">
        <f>IF(C192="","",IF(ISERROR(VLOOKUP(C192,'機器ｺｰﾄﾞ（非表示）'!$A$2:$H$80,3,FALSE)),"",VLOOKUP(C192,'機器ｺｰﾄﾞ（非表示）'!$A$2:$H$80,3,FALSE)))</f>
        <v/>
      </c>
      <c r="G192" s="173" t="str">
        <f>IF(ISBLANK(D192),"",IF(C192=103,(VLOOKUP(D192,$BC$3:$BD$14,2,1))/1000,IF(C192=106,(VLOOKUP(D192,$BF$3:$BG$12,2,1))/1000,IF(C192=104,(VLOOKUP(D192,$AZ$3:$BA$8,2,1))/1000,IF(ISERROR(VLOOKUP(C192,'機器ｺｰﾄﾞ（非表示）'!$A$2:$H$80,5,FALSE)),"",ROUND(VLOOKUP(C192,'機器ｺｰﾄﾞ（非表示）'!$A$2:$H$80,5,FALSE)*D192*VLOOKUP(C192,'機器ｺｰﾄﾞ（非表示）'!$A$2:$H$80,6,FALSE),3))))))</f>
        <v/>
      </c>
      <c r="H192" s="157">
        <f t="shared" si="55"/>
        <v>0</v>
      </c>
      <c r="I192" s="158" t="str">
        <f t="shared" si="56"/>
        <v/>
      </c>
      <c r="L192" s="205"/>
      <c r="M192" s="170" t="str">
        <f>'【補助シート】契約設備内訳表（負荷）'!AG196</f>
        <v/>
      </c>
      <c r="N192" s="174">
        <f>'【補助シート】契約設備内訳表（負荷）'!AY196</f>
        <v>0</v>
      </c>
      <c r="O192" s="171">
        <f>'【補助シート】契約設備内訳表（負荷）'!BA196</f>
        <v>0</v>
      </c>
      <c r="P192" s="175" t="str">
        <f>IF(M192="","",IF(ISERROR(VLOOKUP(M192,'機器ｺｰﾄﾞ（非表示）'!$A$2:$H$80,3,FALSE)),"",VLOOKUP(M192,'機器ｺｰﾄﾞ（非表示）'!$A$2:$H$80,3,FALSE)))</f>
        <v/>
      </c>
      <c r="Q192" s="163" t="str">
        <f>IF(N192=0,"",ROUND(IF(ISERROR(VLOOKUP(M192,'機器ｺｰﾄﾞ（非表示）'!$A$2:$H$80,5,FALSE)),"",VLOOKUP(M192,'機器ｺｰﾄﾞ（非表示）'!$A$2:$H$80,5,FALSE))*N192*VLOOKUP(M192,'機器ｺｰﾄﾞ（非表示）'!$A$2:$H$80,6,FALSE),3))</f>
        <v/>
      </c>
      <c r="R192" s="164">
        <f t="shared" si="57"/>
        <v>0</v>
      </c>
      <c r="S192" s="165" t="str">
        <f t="shared" si="58"/>
        <v/>
      </c>
      <c r="U192" s="140">
        <f t="shared" si="84"/>
        <v>0</v>
      </c>
      <c r="V192" s="140">
        <f t="shared" si="85"/>
        <v>0</v>
      </c>
      <c r="W192" s="140">
        <f t="shared" si="86"/>
        <v>0</v>
      </c>
      <c r="X192" s="140" t="str">
        <f t="shared" ref="X192:X254" si="87">Q192</f>
        <v/>
      </c>
      <c r="Y192" s="140">
        <f t="shared" si="63"/>
        <v>0</v>
      </c>
      <c r="Z192" s="140">
        <f t="shared" si="64"/>
        <v>0</v>
      </c>
      <c r="AA192" s="140">
        <f t="shared" si="65"/>
        <v>0</v>
      </c>
      <c r="AB192" s="140">
        <f t="shared" si="66"/>
        <v>0</v>
      </c>
      <c r="AC192" s="140">
        <f t="shared" si="67"/>
        <v>0</v>
      </c>
      <c r="AD192" s="140">
        <f t="shared" si="68"/>
        <v>0</v>
      </c>
      <c r="AE192" s="140">
        <f t="shared" si="69"/>
        <v>0</v>
      </c>
      <c r="AF192" s="140">
        <f t="shared" si="70"/>
        <v>0</v>
      </c>
      <c r="AG192" s="140">
        <f t="shared" si="71"/>
        <v>0</v>
      </c>
      <c r="AH192" s="140">
        <f t="shared" si="72"/>
        <v>0</v>
      </c>
      <c r="AI192" s="140">
        <f t="shared" si="73"/>
        <v>0</v>
      </c>
      <c r="AJ192" s="140">
        <f t="shared" si="74"/>
        <v>0</v>
      </c>
      <c r="AK192" s="140">
        <f t="shared" si="75"/>
        <v>0</v>
      </c>
      <c r="AL192" s="140">
        <f t="shared" si="76"/>
        <v>0</v>
      </c>
      <c r="AM192" s="140">
        <f t="shared" si="77"/>
        <v>0</v>
      </c>
      <c r="AN192" s="140">
        <f t="shared" si="78"/>
        <v>0</v>
      </c>
      <c r="AO192" s="140">
        <f t="shared" si="79"/>
        <v>0</v>
      </c>
      <c r="AP192" s="140">
        <f t="shared" si="80"/>
        <v>0</v>
      </c>
      <c r="AQ192" s="140">
        <f t="shared" si="81"/>
        <v>0</v>
      </c>
    </row>
    <row r="193" spans="2:43">
      <c r="B193" s="205"/>
      <c r="C193" s="170" t="str">
        <f>'【補助シート】契約設備内訳表（負荷）'!D197</f>
        <v/>
      </c>
      <c r="D193" s="157">
        <f>'【補助シート】契約設備内訳表（負荷）'!V197</f>
        <v>0</v>
      </c>
      <c r="E193" s="171">
        <f>'【補助シート】契約設備内訳表（負荷）'!X197</f>
        <v>0</v>
      </c>
      <c r="F193" s="172" t="str">
        <f>IF(C193="","",IF(ISERROR(VLOOKUP(C193,'機器ｺｰﾄﾞ（非表示）'!$A$2:$H$80,3,FALSE)),"",VLOOKUP(C193,'機器ｺｰﾄﾞ（非表示）'!$A$2:$H$80,3,FALSE)))</f>
        <v/>
      </c>
      <c r="G193" s="173" t="str">
        <f>IF(ISBLANK(D193),"",IF(C193=103,(VLOOKUP(D193,$BC$3:$BD$14,2,1))/1000,IF(C193=106,(VLOOKUP(D193,$BF$3:$BG$12,2,1))/1000,IF(C193=104,(VLOOKUP(D193,$AZ$3:$BA$8,2,1))/1000,IF(ISERROR(VLOOKUP(C193,'機器ｺｰﾄﾞ（非表示）'!$A$2:$H$80,5,FALSE)),"",ROUND(VLOOKUP(C193,'機器ｺｰﾄﾞ（非表示）'!$A$2:$H$80,5,FALSE)*D193*VLOOKUP(C193,'機器ｺｰﾄﾞ（非表示）'!$A$2:$H$80,6,FALSE),3))))))</f>
        <v/>
      </c>
      <c r="H193" s="157">
        <f t="shared" si="55"/>
        <v>0</v>
      </c>
      <c r="I193" s="158" t="str">
        <f t="shared" si="56"/>
        <v/>
      </c>
      <c r="L193" s="205"/>
      <c r="M193" s="170" t="str">
        <f>'【補助シート】契約設備内訳表（負荷）'!AG197</f>
        <v/>
      </c>
      <c r="N193" s="174">
        <f>'【補助シート】契約設備内訳表（負荷）'!AY197</f>
        <v>0</v>
      </c>
      <c r="O193" s="171">
        <f>'【補助シート】契約設備内訳表（負荷）'!BA197</f>
        <v>0</v>
      </c>
      <c r="P193" s="175" t="str">
        <f>IF(M193="","",IF(ISERROR(VLOOKUP(M193,'機器ｺｰﾄﾞ（非表示）'!$A$2:$H$80,3,FALSE)),"",VLOOKUP(M193,'機器ｺｰﾄﾞ（非表示）'!$A$2:$H$80,3,FALSE)))</f>
        <v/>
      </c>
      <c r="Q193" s="163" t="str">
        <f>IF(N193=0,"",ROUND(IF(ISERROR(VLOOKUP(M193,'機器ｺｰﾄﾞ（非表示）'!$A$2:$H$80,5,FALSE)),"",VLOOKUP(M193,'機器ｺｰﾄﾞ（非表示）'!$A$2:$H$80,5,FALSE))*N193*VLOOKUP(M193,'機器ｺｰﾄﾞ（非表示）'!$A$2:$H$80,6,FALSE),3))</f>
        <v/>
      </c>
      <c r="R193" s="164">
        <f t="shared" si="57"/>
        <v>0</v>
      </c>
      <c r="S193" s="165" t="str">
        <f t="shared" si="58"/>
        <v/>
      </c>
      <c r="U193" s="140">
        <f t="shared" si="84"/>
        <v>0</v>
      </c>
      <c r="V193" s="140">
        <f t="shared" si="85"/>
        <v>0</v>
      </c>
      <c r="W193" s="140">
        <f t="shared" si="86"/>
        <v>0</v>
      </c>
      <c r="X193" s="140" t="str">
        <f t="shared" si="87"/>
        <v/>
      </c>
      <c r="Y193" s="140">
        <f t="shared" si="63"/>
        <v>0</v>
      </c>
      <c r="Z193" s="140">
        <f t="shared" si="64"/>
        <v>0</v>
      </c>
      <c r="AA193" s="140">
        <f t="shared" si="65"/>
        <v>0</v>
      </c>
      <c r="AB193" s="140">
        <f t="shared" si="66"/>
        <v>0</v>
      </c>
      <c r="AC193" s="140">
        <f t="shared" si="67"/>
        <v>0</v>
      </c>
      <c r="AD193" s="140">
        <f t="shared" si="68"/>
        <v>0</v>
      </c>
      <c r="AE193" s="140">
        <f t="shared" si="69"/>
        <v>0</v>
      </c>
      <c r="AF193" s="140">
        <f t="shared" si="70"/>
        <v>0</v>
      </c>
      <c r="AG193" s="140">
        <f t="shared" si="71"/>
        <v>0</v>
      </c>
      <c r="AH193" s="140">
        <f t="shared" si="72"/>
        <v>0</v>
      </c>
      <c r="AI193" s="140">
        <f t="shared" si="73"/>
        <v>0</v>
      </c>
      <c r="AJ193" s="140">
        <f t="shared" si="74"/>
        <v>0</v>
      </c>
      <c r="AK193" s="140">
        <f t="shared" si="75"/>
        <v>0</v>
      </c>
      <c r="AL193" s="140">
        <f t="shared" si="76"/>
        <v>0</v>
      </c>
      <c r="AM193" s="140">
        <f t="shared" si="77"/>
        <v>0</v>
      </c>
      <c r="AN193" s="140">
        <f t="shared" si="78"/>
        <v>0</v>
      </c>
      <c r="AO193" s="140">
        <f t="shared" si="79"/>
        <v>0</v>
      </c>
      <c r="AP193" s="140">
        <f t="shared" si="80"/>
        <v>0</v>
      </c>
      <c r="AQ193" s="140">
        <f t="shared" si="81"/>
        <v>0</v>
      </c>
    </row>
    <row r="194" spans="2:43">
      <c r="B194" s="205"/>
      <c r="C194" s="170" t="str">
        <f>'【補助シート】契約設備内訳表（負荷）'!D198</f>
        <v/>
      </c>
      <c r="D194" s="157">
        <f>'【補助シート】契約設備内訳表（負荷）'!V198</f>
        <v>0</v>
      </c>
      <c r="E194" s="171">
        <f>'【補助シート】契約設備内訳表（負荷）'!X198</f>
        <v>0</v>
      </c>
      <c r="F194" s="172" t="str">
        <f>IF(C194="","",IF(ISERROR(VLOOKUP(C194,'機器ｺｰﾄﾞ（非表示）'!$A$2:$H$80,3,FALSE)),"",VLOOKUP(C194,'機器ｺｰﾄﾞ（非表示）'!$A$2:$H$80,3,FALSE)))</f>
        <v/>
      </c>
      <c r="G194" s="173" t="str">
        <f>IF(ISBLANK(D194),"",IF(C194=103,(VLOOKUP(D194,$BC$3:$BD$14,2,1))/1000,IF(C194=106,(VLOOKUP(D194,$BF$3:$BG$12,2,1))/1000,IF(C194=104,(VLOOKUP(D194,$AZ$3:$BA$8,2,1))/1000,IF(ISERROR(VLOOKUP(C194,'機器ｺｰﾄﾞ（非表示）'!$A$2:$H$80,5,FALSE)),"",ROUND(VLOOKUP(C194,'機器ｺｰﾄﾞ（非表示）'!$A$2:$H$80,5,FALSE)*D194*VLOOKUP(C194,'機器ｺｰﾄﾞ（非表示）'!$A$2:$H$80,6,FALSE),3))))))</f>
        <v/>
      </c>
      <c r="H194" s="157">
        <f t="shared" si="55"/>
        <v>0</v>
      </c>
      <c r="I194" s="158" t="str">
        <f t="shared" si="56"/>
        <v/>
      </c>
      <c r="L194" s="205"/>
      <c r="M194" s="170" t="str">
        <f>'【補助シート】契約設備内訳表（負荷）'!AG198</f>
        <v/>
      </c>
      <c r="N194" s="174">
        <f>'【補助シート】契約設備内訳表（負荷）'!AY198</f>
        <v>0</v>
      </c>
      <c r="O194" s="171">
        <f>'【補助シート】契約設備内訳表（負荷）'!BA198</f>
        <v>0</v>
      </c>
      <c r="P194" s="175" t="str">
        <f>IF(M194="","",IF(ISERROR(VLOOKUP(M194,'機器ｺｰﾄﾞ（非表示）'!$A$2:$H$80,3,FALSE)),"",VLOOKUP(M194,'機器ｺｰﾄﾞ（非表示）'!$A$2:$H$80,3,FALSE)))</f>
        <v/>
      </c>
      <c r="Q194" s="163" t="str">
        <f>IF(N194=0,"",ROUND(IF(ISERROR(VLOOKUP(M194,'機器ｺｰﾄﾞ（非表示）'!$A$2:$H$80,5,FALSE)),"",VLOOKUP(M194,'機器ｺｰﾄﾞ（非表示）'!$A$2:$H$80,5,FALSE))*N194*VLOOKUP(M194,'機器ｺｰﾄﾞ（非表示）'!$A$2:$H$80,6,FALSE),3))</f>
        <v/>
      </c>
      <c r="R194" s="164">
        <f t="shared" si="57"/>
        <v>0</v>
      </c>
      <c r="S194" s="165" t="str">
        <f t="shared" si="58"/>
        <v/>
      </c>
      <c r="U194" s="140">
        <f t="shared" si="84"/>
        <v>0</v>
      </c>
      <c r="V194" s="140">
        <f t="shared" si="85"/>
        <v>0</v>
      </c>
      <c r="W194" s="140">
        <f t="shared" si="86"/>
        <v>0</v>
      </c>
      <c r="X194" s="140" t="str">
        <f t="shared" si="87"/>
        <v/>
      </c>
      <c r="Y194" s="140">
        <f t="shared" si="63"/>
        <v>0</v>
      </c>
      <c r="Z194" s="140">
        <f t="shared" si="64"/>
        <v>0</v>
      </c>
      <c r="AA194" s="140">
        <f t="shared" si="65"/>
        <v>0</v>
      </c>
      <c r="AB194" s="140">
        <f t="shared" si="66"/>
        <v>0</v>
      </c>
      <c r="AC194" s="140">
        <f t="shared" si="67"/>
        <v>0</v>
      </c>
      <c r="AD194" s="140">
        <f t="shared" si="68"/>
        <v>0</v>
      </c>
      <c r="AE194" s="140">
        <f t="shared" si="69"/>
        <v>0</v>
      </c>
      <c r="AF194" s="140">
        <f t="shared" si="70"/>
        <v>0</v>
      </c>
      <c r="AG194" s="140">
        <f t="shared" si="71"/>
        <v>0</v>
      </c>
      <c r="AH194" s="140">
        <f t="shared" si="72"/>
        <v>0</v>
      </c>
      <c r="AI194" s="140">
        <f t="shared" si="73"/>
        <v>0</v>
      </c>
      <c r="AJ194" s="140">
        <f t="shared" si="74"/>
        <v>0</v>
      </c>
      <c r="AK194" s="140">
        <f t="shared" si="75"/>
        <v>0</v>
      </c>
      <c r="AL194" s="140">
        <f t="shared" si="76"/>
        <v>0</v>
      </c>
      <c r="AM194" s="140">
        <f t="shared" si="77"/>
        <v>0</v>
      </c>
      <c r="AN194" s="140">
        <f t="shared" si="78"/>
        <v>0</v>
      </c>
      <c r="AO194" s="140">
        <f t="shared" si="79"/>
        <v>0</v>
      </c>
      <c r="AP194" s="140">
        <f t="shared" si="80"/>
        <v>0</v>
      </c>
      <c r="AQ194" s="140">
        <f t="shared" si="81"/>
        <v>0</v>
      </c>
    </row>
    <row r="195" spans="2:43">
      <c r="B195" s="205"/>
      <c r="C195" s="170" t="str">
        <f>'【補助シート】契約設備内訳表（負荷）'!D199</f>
        <v/>
      </c>
      <c r="D195" s="157">
        <f>'【補助シート】契約設備内訳表（負荷）'!V199</f>
        <v>0</v>
      </c>
      <c r="E195" s="171">
        <f>'【補助シート】契約設備内訳表（負荷）'!X199</f>
        <v>0</v>
      </c>
      <c r="F195" s="172" t="str">
        <f>IF(C195="","",IF(ISERROR(VLOOKUP(C195,'機器ｺｰﾄﾞ（非表示）'!$A$2:$H$80,3,FALSE)),"",VLOOKUP(C195,'機器ｺｰﾄﾞ（非表示）'!$A$2:$H$80,3,FALSE)))</f>
        <v/>
      </c>
      <c r="G195" s="173" t="str">
        <f>IF(ISBLANK(D195),"",IF(C195=103,(VLOOKUP(D195,$BC$3:$BD$14,2,1))/1000,IF(C195=106,(VLOOKUP(D195,$BF$3:$BG$12,2,1))/1000,IF(C195=104,(VLOOKUP(D195,$AZ$3:$BA$8,2,1))/1000,IF(ISERROR(VLOOKUP(C195,'機器ｺｰﾄﾞ（非表示）'!$A$2:$H$80,5,FALSE)),"",ROUND(VLOOKUP(C195,'機器ｺｰﾄﾞ（非表示）'!$A$2:$H$80,5,FALSE)*D195*VLOOKUP(C195,'機器ｺｰﾄﾞ（非表示）'!$A$2:$H$80,6,FALSE),3))))))</f>
        <v/>
      </c>
      <c r="H195" s="157">
        <f t="shared" si="55"/>
        <v>0</v>
      </c>
      <c r="I195" s="158" t="str">
        <f t="shared" si="56"/>
        <v/>
      </c>
      <c r="L195" s="205"/>
      <c r="M195" s="170" t="str">
        <f>'【補助シート】契約設備内訳表（負荷）'!AG199</f>
        <v/>
      </c>
      <c r="N195" s="174">
        <f>'【補助シート】契約設備内訳表（負荷）'!AY199</f>
        <v>0</v>
      </c>
      <c r="O195" s="171">
        <f>'【補助シート】契約設備内訳表（負荷）'!BA199</f>
        <v>0</v>
      </c>
      <c r="P195" s="175" t="str">
        <f>IF(M195="","",IF(ISERROR(VLOOKUP(M195,'機器ｺｰﾄﾞ（非表示）'!$A$2:$H$80,3,FALSE)),"",VLOOKUP(M195,'機器ｺｰﾄﾞ（非表示）'!$A$2:$H$80,3,FALSE)))</f>
        <v/>
      </c>
      <c r="Q195" s="163" t="str">
        <f>IF(N195=0,"",ROUND(IF(ISERROR(VLOOKUP(M195,'機器ｺｰﾄﾞ（非表示）'!$A$2:$H$80,5,FALSE)),"",VLOOKUP(M195,'機器ｺｰﾄﾞ（非表示）'!$A$2:$H$80,5,FALSE))*N195*VLOOKUP(M195,'機器ｺｰﾄﾞ（非表示）'!$A$2:$H$80,6,FALSE),3))</f>
        <v/>
      </c>
      <c r="R195" s="164">
        <f t="shared" si="57"/>
        <v>0</v>
      </c>
      <c r="S195" s="165" t="str">
        <f t="shared" si="58"/>
        <v/>
      </c>
      <c r="U195" s="140">
        <f t="shared" si="84"/>
        <v>0</v>
      </c>
      <c r="V195" s="140">
        <f t="shared" si="85"/>
        <v>0</v>
      </c>
      <c r="W195" s="140">
        <f t="shared" si="86"/>
        <v>0</v>
      </c>
      <c r="X195" s="140" t="str">
        <f t="shared" si="87"/>
        <v/>
      </c>
      <c r="Y195" s="140">
        <f t="shared" si="63"/>
        <v>0</v>
      </c>
      <c r="Z195" s="140">
        <f t="shared" si="64"/>
        <v>0</v>
      </c>
      <c r="AA195" s="140">
        <f t="shared" si="65"/>
        <v>0</v>
      </c>
      <c r="AB195" s="140">
        <f t="shared" si="66"/>
        <v>0</v>
      </c>
      <c r="AC195" s="140">
        <f t="shared" si="67"/>
        <v>0</v>
      </c>
      <c r="AD195" s="140">
        <f t="shared" si="68"/>
        <v>0</v>
      </c>
      <c r="AE195" s="140">
        <f t="shared" si="69"/>
        <v>0</v>
      </c>
      <c r="AF195" s="140">
        <f t="shared" si="70"/>
        <v>0</v>
      </c>
      <c r="AG195" s="140">
        <f t="shared" si="71"/>
        <v>0</v>
      </c>
      <c r="AH195" s="140">
        <f t="shared" si="72"/>
        <v>0</v>
      </c>
      <c r="AI195" s="140">
        <f t="shared" si="73"/>
        <v>0</v>
      </c>
      <c r="AJ195" s="140">
        <f t="shared" si="74"/>
        <v>0</v>
      </c>
      <c r="AK195" s="140">
        <f t="shared" si="75"/>
        <v>0</v>
      </c>
      <c r="AL195" s="140">
        <f t="shared" si="76"/>
        <v>0</v>
      </c>
      <c r="AM195" s="140">
        <f t="shared" si="77"/>
        <v>0</v>
      </c>
      <c r="AN195" s="140">
        <f t="shared" si="78"/>
        <v>0</v>
      </c>
      <c r="AO195" s="140">
        <f t="shared" si="79"/>
        <v>0</v>
      </c>
      <c r="AP195" s="140">
        <f t="shared" si="80"/>
        <v>0</v>
      </c>
      <c r="AQ195" s="140">
        <f t="shared" si="81"/>
        <v>0</v>
      </c>
    </row>
    <row r="196" spans="2:43">
      <c r="B196" s="205"/>
      <c r="C196" s="170" t="str">
        <f>'【補助シート】契約設備内訳表（負荷）'!D200</f>
        <v/>
      </c>
      <c r="D196" s="157">
        <f>'【補助シート】契約設備内訳表（負荷）'!V200</f>
        <v>0</v>
      </c>
      <c r="E196" s="171">
        <f>'【補助シート】契約設備内訳表（負荷）'!X200</f>
        <v>0</v>
      </c>
      <c r="F196" s="172" t="str">
        <f>IF(C196="","",IF(ISERROR(VLOOKUP(C196,'機器ｺｰﾄﾞ（非表示）'!$A$2:$H$80,3,FALSE)),"",VLOOKUP(C196,'機器ｺｰﾄﾞ（非表示）'!$A$2:$H$80,3,FALSE)))</f>
        <v/>
      </c>
      <c r="G196" s="173" t="str">
        <f>IF(ISBLANK(D196),"",IF(C196=103,(VLOOKUP(D196,$BC$3:$BD$14,2,1))/1000,IF(C196=106,(VLOOKUP(D196,$BF$3:$BG$12,2,1))/1000,IF(C196=104,(VLOOKUP(D196,$AZ$3:$BA$8,2,1))/1000,IF(ISERROR(VLOOKUP(C196,'機器ｺｰﾄﾞ（非表示）'!$A$2:$H$80,5,FALSE)),"",ROUND(VLOOKUP(C196,'機器ｺｰﾄﾞ（非表示）'!$A$2:$H$80,5,FALSE)*D196*VLOOKUP(C196,'機器ｺｰﾄﾞ（非表示）'!$A$2:$H$80,6,FALSE),3))))))</f>
        <v/>
      </c>
      <c r="H196" s="157">
        <f t="shared" si="55"/>
        <v>0</v>
      </c>
      <c r="I196" s="158" t="str">
        <f t="shared" si="56"/>
        <v/>
      </c>
      <c r="L196" s="205"/>
      <c r="M196" s="170" t="str">
        <f>'【補助シート】契約設備内訳表（負荷）'!AG200</f>
        <v/>
      </c>
      <c r="N196" s="174">
        <f>'【補助シート】契約設備内訳表（負荷）'!AY200</f>
        <v>0</v>
      </c>
      <c r="O196" s="171">
        <f>'【補助シート】契約設備内訳表（負荷）'!BA200</f>
        <v>0</v>
      </c>
      <c r="P196" s="175" t="str">
        <f>IF(M196="","",IF(ISERROR(VLOOKUP(M196,'機器ｺｰﾄﾞ（非表示）'!$A$2:$H$80,3,FALSE)),"",VLOOKUP(M196,'機器ｺｰﾄﾞ（非表示）'!$A$2:$H$80,3,FALSE)))</f>
        <v/>
      </c>
      <c r="Q196" s="163" t="str">
        <f>IF(N196=0,"",ROUND(IF(ISERROR(VLOOKUP(M196,'機器ｺｰﾄﾞ（非表示）'!$A$2:$H$80,5,FALSE)),"",VLOOKUP(M196,'機器ｺｰﾄﾞ（非表示）'!$A$2:$H$80,5,FALSE))*N196*VLOOKUP(M196,'機器ｺｰﾄﾞ（非表示）'!$A$2:$H$80,6,FALSE),3))</f>
        <v/>
      </c>
      <c r="R196" s="164">
        <f t="shared" si="57"/>
        <v>0</v>
      </c>
      <c r="S196" s="165" t="str">
        <f t="shared" si="58"/>
        <v/>
      </c>
      <c r="U196" s="140">
        <f t="shared" si="84"/>
        <v>0</v>
      </c>
      <c r="V196" s="140">
        <f t="shared" si="85"/>
        <v>0</v>
      </c>
      <c r="W196" s="140">
        <f t="shared" si="86"/>
        <v>0</v>
      </c>
      <c r="X196" s="140" t="str">
        <f t="shared" si="87"/>
        <v/>
      </c>
      <c r="Y196" s="140">
        <f t="shared" si="63"/>
        <v>0</v>
      </c>
      <c r="Z196" s="140">
        <f t="shared" si="64"/>
        <v>0</v>
      </c>
      <c r="AA196" s="140">
        <f t="shared" si="65"/>
        <v>0</v>
      </c>
      <c r="AB196" s="140">
        <f t="shared" si="66"/>
        <v>0</v>
      </c>
      <c r="AC196" s="140">
        <f t="shared" si="67"/>
        <v>0</v>
      </c>
      <c r="AD196" s="140">
        <f t="shared" si="68"/>
        <v>0</v>
      </c>
      <c r="AE196" s="140">
        <f t="shared" si="69"/>
        <v>0</v>
      </c>
      <c r="AF196" s="140">
        <f t="shared" si="70"/>
        <v>0</v>
      </c>
      <c r="AG196" s="140">
        <f t="shared" si="71"/>
        <v>0</v>
      </c>
      <c r="AH196" s="140">
        <f t="shared" si="72"/>
        <v>0</v>
      </c>
      <c r="AI196" s="140">
        <f t="shared" si="73"/>
        <v>0</v>
      </c>
      <c r="AJ196" s="140">
        <f t="shared" si="74"/>
        <v>0</v>
      </c>
      <c r="AK196" s="140">
        <f t="shared" si="75"/>
        <v>0</v>
      </c>
      <c r="AL196" s="140">
        <f t="shared" si="76"/>
        <v>0</v>
      </c>
      <c r="AM196" s="140">
        <f t="shared" si="77"/>
        <v>0</v>
      </c>
      <c r="AN196" s="140">
        <f t="shared" si="78"/>
        <v>0</v>
      </c>
      <c r="AO196" s="140">
        <f t="shared" si="79"/>
        <v>0</v>
      </c>
      <c r="AP196" s="140">
        <f t="shared" si="80"/>
        <v>0</v>
      </c>
      <c r="AQ196" s="140">
        <f t="shared" si="81"/>
        <v>0</v>
      </c>
    </row>
    <row r="197" spans="2:43">
      <c r="B197" s="205"/>
      <c r="C197" s="170" t="str">
        <f>'【補助シート】契約設備内訳表（負荷）'!D201</f>
        <v/>
      </c>
      <c r="D197" s="157">
        <f>'【補助シート】契約設備内訳表（負荷）'!V201</f>
        <v>0</v>
      </c>
      <c r="E197" s="171">
        <f>'【補助シート】契約設備内訳表（負荷）'!X201</f>
        <v>0</v>
      </c>
      <c r="F197" s="172" t="str">
        <f>IF(C197="","",IF(ISERROR(VLOOKUP(C197,'機器ｺｰﾄﾞ（非表示）'!$A$2:$H$80,3,FALSE)),"",VLOOKUP(C197,'機器ｺｰﾄﾞ（非表示）'!$A$2:$H$80,3,FALSE)))</f>
        <v/>
      </c>
      <c r="G197" s="173" t="str">
        <f>IF(ISBLANK(D197),"",IF(C197=103,(VLOOKUP(D197,$BC$3:$BD$14,2,1))/1000,IF(C197=106,(VLOOKUP(D197,$BF$3:$BG$12,2,1))/1000,IF(C197=104,(VLOOKUP(D197,$AZ$3:$BA$8,2,1))/1000,IF(ISERROR(VLOOKUP(C197,'機器ｺｰﾄﾞ（非表示）'!$A$2:$H$80,5,FALSE)),"",ROUND(VLOOKUP(C197,'機器ｺｰﾄﾞ（非表示）'!$A$2:$H$80,5,FALSE)*D197*VLOOKUP(C197,'機器ｺｰﾄﾞ（非表示）'!$A$2:$H$80,6,FALSE),3))))))</f>
        <v/>
      </c>
      <c r="H197" s="157">
        <f t="shared" si="55"/>
        <v>0</v>
      </c>
      <c r="I197" s="158" t="str">
        <f t="shared" si="56"/>
        <v/>
      </c>
      <c r="L197" s="205"/>
      <c r="M197" s="170" t="str">
        <f>'【補助シート】契約設備内訳表（負荷）'!AG201</f>
        <v/>
      </c>
      <c r="N197" s="174">
        <f>'【補助シート】契約設備内訳表（負荷）'!AY201</f>
        <v>0</v>
      </c>
      <c r="O197" s="171">
        <f>'【補助シート】契約設備内訳表（負荷）'!BA201</f>
        <v>0</v>
      </c>
      <c r="P197" s="175" t="str">
        <f>IF(M197="","",IF(ISERROR(VLOOKUP(M197,'機器ｺｰﾄﾞ（非表示）'!$A$2:$H$80,3,FALSE)),"",VLOOKUP(M197,'機器ｺｰﾄﾞ（非表示）'!$A$2:$H$80,3,FALSE)))</f>
        <v/>
      </c>
      <c r="Q197" s="163" t="str">
        <f>IF(N197=0,"",ROUND(IF(ISERROR(VLOOKUP(M197,'機器ｺｰﾄﾞ（非表示）'!$A$2:$H$80,5,FALSE)),"",VLOOKUP(M197,'機器ｺｰﾄﾞ（非表示）'!$A$2:$H$80,5,FALSE))*N197*VLOOKUP(M197,'機器ｺｰﾄﾞ（非表示）'!$A$2:$H$80,6,FALSE),3))</f>
        <v/>
      </c>
      <c r="R197" s="164">
        <f t="shared" si="57"/>
        <v>0</v>
      </c>
      <c r="S197" s="165" t="str">
        <f t="shared" si="58"/>
        <v/>
      </c>
      <c r="U197" s="140">
        <f t="shared" si="84"/>
        <v>0</v>
      </c>
      <c r="V197" s="140">
        <f t="shared" si="85"/>
        <v>0</v>
      </c>
      <c r="W197" s="140">
        <f t="shared" si="86"/>
        <v>0</v>
      </c>
      <c r="X197" s="140" t="str">
        <f t="shared" si="87"/>
        <v/>
      </c>
      <c r="Y197" s="140">
        <f t="shared" si="63"/>
        <v>0</v>
      </c>
      <c r="Z197" s="140">
        <f t="shared" si="64"/>
        <v>0</v>
      </c>
      <c r="AA197" s="140">
        <f t="shared" si="65"/>
        <v>0</v>
      </c>
      <c r="AB197" s="140">
        <f t="shared" si="66"/>
        <v>0</v>
      </c>
      <c r="AC197" s="140">
        <f t="shared" si="67"/>
        <v>0</v>
      </c>
      <c r="AD197" s="140">
        <f t="shared" si="68"/>
        <v>0</v>
      </c>
      <c r="AE197" s="140">
        <f t="shared" si="69"/>
        <v>0</v>
      </c>
      <c r="AF197" s="140">
        <f t="shared" si="70"/>
        <v>0</v>
      </c>
      <c r="AG197" s="140">
        <f t="shared" si="71"/>
        <v>0</v>
      </c>
      <c r="AH197" s="140">
        <f t="shared" si="72"/>
        <v>0</v>
      </c>
      <c r="AI197" s="140">
        <f t="shared" si="73"/>
        <v>0</v>
      </c>
      <c r="AJ197" s="140">
        <f t="shared" si="74"/>
        <v>0</v>
      </c>
      <c r="AK197" s="140">
        <f t="shared" si="75"/>
        <v>0</v>
      </c>
      <c r="AL197" s="140">
        <f t="shared" si="76"/>
        <v>0</v>
      </c>
      <c r="AM197" s="140">
        <f t="shared" si="77"/>
        <v>0</v>
      </c>
      <c r="AN197" s="140">
        <f t="shared" si="78"/>
        <v>0</v>
      </c>
      <c r="AO197" s="140">
        <f t="shared" si="79"/>
        <v>0</v>
      </c>
      <c r="AP197" s="140">
        <f t="shared" si="80"/>
        <v>0</v>
      </c>
      <c r="AQ197" s="140">
        <f t="shared" si="81"/>
        <v>0</v>
      </c>
    </row>
    <row r="198" spans="2:43">
      <c r="B198" s="205"/>
      <c r="C198" s="170" t="str">
        <f>'【補助シート】契約設備内訳表（負荷）'!D202</f>
        <v/>
      </c>
      <c r="D198" s="157">
        <f>'【補助シート】契約設備内訳表（負荷）'!V202</f>
        <v>0</v>
      </c>
      <c r="E198" s="171">
        <f>'【補助シート】契約設備内訳表（負荷）'!X202</f>
        <v>0</v>
      </c>
      <c r="F198" s="172" t="str">
        <f>IF(C198="","",IF(ISERROR(VLOOKUP(C198,'機器ｺｰﾄﾞ（非表示）'!$A$2:$H$80,3,FALSE)),"",VLOOKUP(C198,'機器ｺｰﾄﾞ（非表示）'!$A$2:$H$80,3,FALSE)))</f>
        <v/>
      </c>
      <c r="G198" s="173" t="str">
        <f>IF(ISBLANK(D198),"",IF(C198=103,(VLOOKUP(D198,$BC$3:$BD$14,2,1))/1000,IF(C198=106,(VLOOKUP(D198,$BF$3:$BG$12,2,1))/1000,IF(C198=104,(VLOOKUP(D198,$AZ$3:$BA$8,2,1))/1000,IF(ISERROR(VLOOKUP(C198,'機器ｺｰﾄﾞ（非表示）'!$A$2:$H$80,5,FALSE)),"",ROUND(VLOOKUP(C198,'機器ｺｰﾄﾞ（非表示）'!$A$2:$H$80,5,FALSE)*D198*VLOOKUP(C198,'機器ｺｰﾄﾞ（非表示）'!$A$2:$H$80,6,FALSE),3))))))</f>
        <v/>
      </c>
      <c r="H198" s="157">
        <f t="shared" si="55"/>
        <v>0</v>
      </c>
      <c r="I198" s="158" t="str">
        <f t="shared" si="56"/>
        <v/>
      </c>
      <c r="L198" s="205"/>
      <c r="M198" s="170" t="str">
        <f>'【補助シート】契約設備内訳表（負荷）'!AG202</f>
        <v/>
      </c>
      <c r="N198" s="174">
        <f>'【補助シート】契約設備内訳表（負荷）'!AY202</f>
        <v>0</v>
      </c>
      <c r="O198" s="171">
        <f>'【補助シート】契約設備内訳表（負荷）'!BA202</f>
        <v>0</v>
      </c>
      <c r="P198" s="175" t="str">
        <f>IF(M198="","",IF(ISERROR(VLOOKUP(M198,'機器ｺｰﾄﾞ（非表示）'!$A$2:$H$80,3,FALSE)),"",VLOOKUP(M198,'機器ｺｰﾄﾞ（非表示）'!$A$2:$H$80,3,FALSE)))</f>
        <v/>
      </c>
      <c r="Q198" s="163" t="str">
        <f>IF(N198=0,"",ROUND(IF(ISERROR(VLOOKUP(M198,'機器ｺｰﾄﾞ（非表示）'!$A$2:$H$80,5,FALSE)),"",VLOOKUP(M198,'機器ｺｰﾄﾞ（非表示）'!$A$2:$H$80,5,FALSE))*N198*VLOOKUP(M198,'機器ｺｰﾄﾞ（非表示）'!$A$2:$H$80,6,FALSE),3))</f>
        <v/>
      </c>
      <c r="R198" s="164">
        <f t="shared" si="57"/>
        <v>0</v>
      </c>
      <c r="S198" s="165" t="str">
        <f t="shared" si="58"/>
        <v/>
      </c>
      <c r="U198" s="140">
        <f t="shared" si="84"/>
        <v>0</v>
      </c>
      <c r="V198" s="140">
        <f t="shared" si="85"/>
        <v>0</v>
      </c>
      <c r="W198" s="140">
        <f t="shared" si="86"/>
        <v>0</v>
      </c>
      <c r="X198" s="140" t="str">
        <f t="shared" si="87"/>
        <v/>
      </c>
      <c r="Y198" s="140">
        <f t="shared" si="63"/>
        <v>0</v>
      </c>
      <c r="Z198" s="140">
        <f t="shared" si="64"/>
        <v>0</v>
      </c>
      <c r="AA198" s="140">
        <f t="shared" si="65"/>
        <v>0</v>
      </c>
      <c r="AB198" s="140">
        <f t="shared" si="66"/>
        <v>0</v>
      </c>
      <c r="AC198" s="140">
        <f t="shared" si="67"/>
        <v>0</v>
      </c>
      <c r="AD198" s="140">
        <f t="shared" si="68"/>
        <v>0</v>
      </c>
      <c r="AE198" s="140">
        <f t="shared" si="69"/>
        <v>0</v>
      </c>
      <c r="AF198" s="140">
        <f t="shared" si="70"/>
        <v>0</v>
      </c>
      <c r="AG198" s="140">
        <f t="shared" si="71"/>
        <v>0</v>
      </c>
      <c r="AH198" s="140">
        <f t="shared" si="72"/>
        <v>0</v>
      </c>
      <c r="AI198" s="140">
        <f t="shared" si="73"/>
        <v>0</v>
      </c>
      <c r="AJ198" s="140">
        <f t="shared" si="74"/>
        <v>0</v>
      </c>
      <c r="AK198" s="140">
        <f t="shared" si="75"/>
        <v>0</v>
      </c>
      <c r="AL198" s="140">
        <f t="shared" si="76"/>
        <v>0</v>
      </c>
      <c r="AM198" s="140">
        <f t="shared" si="77"/>
        <v>0</v>
      </c>
      <c r="AN198" s="140">
        <f t="shared" si="78"/>
        <v>0</v>
      </c>
      <c r="AO198" s="140">
        <f t="shared" si="79"/>
        <v>0</v>
      </c>
      <c r="AP198" s="140">
        <f t="shared" si="80"/>
        <v>0</v>
      </c>
      <c r="AQ198" s="140">
        <f t="shared" si="81"/>
        <v>0</v>
      </c>
    </row>
    <row r="199" spans="2:43">
      <c r="B199" s="205"/>
      <c r="C199" s="170" t="str">
        <f>'【補助シート】契約設備内訳表（負荷）'!D203</f>
        <v/>
      </c>
      <c r="D199" s="157">
        <f>'【補助シート】契約設備内訳表（負荷）'!V203</f>
        <v>0</v>
      </c>
      <c r="E199" s="171">
        <f>'【補助シート】契約設備内訳表（負荷）'!X203</f>
        <v>0</v>
      </c>
      <c r="F199" s="172" t="str">
        <f>IF(C199="","",IF(ISERROR(VLOOKUP(C199,'機器ｺｰﾄﾞ（非表示）'!$A$2:$H$80,3,FALSE)),"",VLOOKUP(C199,'機器ｺｰﾄﾞ（非表示）'!$A$2:$H$80,3,FALSE)))</f>
        <v/>
      </c>
      <c r="G199" s="173" t="str">
        <f>IF(ISBLANK(D199),"",IF(C199=103,(VLOOKUP(D199,$BC$3:$BD$14,2,1))/1000,IF(C199=106,(VLOOKUP(D199,$BF$3:$BG$12,2,1))/1000,IF(C199=104,(VLOOKUP(D199,$AZ$3:$BA$8,2,1))/1000,IF(ISERROR(VLOOKUP(C199,'機器ｺｰﾄﾞ（非表示）'!$A$2:$H$80,5,FALSE)),"",ROUND(VLOOKUP(C199,'機器ｺｰﾄﾞ（非表示）'!$A$2:$H$80,5,FALSE)*D199*VLOOKUP(C199,'機器ｺｰﾄﾞ（非表示）'!$A$2:$H$80,6,FALSE),3))))))</f>
        <v/>
      </c>
      <c r="H199" s="157">
        <f t="shared" si="55"/>
        <v>0</v>
      </c>
      <c r="I199" s="158" t="str">
        <f t="shared" si="56"/>
        <v/>
      </c>
      <c r="L199" s="205"/>
      <c r="M199" s="170" t="str">
        <f>'【補助シート】契約設備内訳表（負荷）'!AG203</f>
        <v/>
      </c>
      <c r="N199" s="174">
        <f>'【補助シート】契約設備内訳表（負荷）'!AY203</f>
        <v>0</v>
      </c>
      <c r="O199" s="171">
        <f>'【補助シート】契約設備内訳表（負荷）'!BA203</f>
        <v>0</v>
      </c>
      <c r="P199" s="175" t="str">
        <f>IF(M199="","",IF(ISERROR(VLOOKUP(M199,'機器ｺｰﾄﾞ（非表示）'!$A$2:$H$80,3,FALSE)),"",VLOOKUP(M199,'機器ｺｰﾄﾞ（非表示）'!$A$2:$H$80,3,FALSE)))</f>
        <v/>
      </c>
      <c r="Q199" s="163" t="str">
        <f>IF(N199=0,"",ROUND(IF(ISERROR(VLOOKUP(M199,'機器ｺｰﾄﾞ（非表示）'!$A$2:$H$80,5,FALSE)),"",VLOOKUP(M199,'機器ｺｰﾄﾞ（非表示）'!$A$2:$H$80,5,FALSE))*N199*VLOOKUP(M199,'機器ｺｰﾄﾞ（非表示）'!$A$2:$H$80,6,FALSE),3))</f>
        <v/>
      </c>
      <c r="R199" s="164">
        <f t="shared" si="57"/>
        <v>0</v>
      </c>
      <c r="S199" s="165" t="str">
        <f t="shared" si="58"/>
        <v/>
      </c>
      <c r="U199" s="140">
        <f t="shared" si="84"/>
        <v>0</v>
      </c>
      <c r="V199" s="140">
        <f t="shared" si="85"/>
        <v>0</v>
      </c>
      <c r="W199" s="140">
        <f t="shared" si="86"/>
        <v>0</v>
      </c>
      <c r="X199" s="140" t="str">
        <f t="shared" si="87"/>
        <v/>
      </c>
      <c r="Y199" s="140">
        <f t="shared" si="63"/>
        <v>0</v>
      </c>
      <c r="Z199" s="140">
        <f t="shared" si="64"/>
        <v>0</v>
      </c>
      <c r="AA199" s="140">
        <f t="shared" si="65"/>
        <v>0</v>
      </c>
      <c r="AB199" s="140">
        <f t="shared" si="66"/>
        <v>0</v>
      </c>
      <c r="AC199" s="140">
        <f t="shared" si="67"/>
        <v>0</v>
      </c>
      <c r="AD199" s="140">
        <f t="shared" si="68"/>
        <v>0</v>
      </c>
      <c r="AE199" s="140">
        <f t="shared" si="69"/>
        <v>0</v>
      </c>
      <c r="AF199" s="140">
        <f t="shared" si="70"/>
        <v>0</v>
      </c>
      <c r="AG199" s="140">
        <f t="shared" si="71"/>
        <v>0</v>
      </c>
      <c r="AH199" s="140">
        <f t="shared" si="72"/>
        <v>0</v>
      </c>
      <c r="AI199" s="140">
        <f t="shared" si="73"/>
        <v>0</v>
      </c>
      <c r="AJ199" s="140">
        <f t="shared" si="74"/>
        <v>0</v>
      </c>
      <c r="AK199" s="140">
        <f t="shared" si="75"/>
        <v>0</v>
      </c>
      <c r="AL199" s="140">
        <f t="shared" si="76"/>
        <v>0</v>
      </c>
      <c r="AM199" s="140">
        <f t="shared" si="77"/>
        <v>0</v>
      </c>
      <c r="AN199" s="140">
        <f t="shared" si="78"/>
        <v>0</v>
      </c>
      <c r="AO199" s="140">
        <f t="shared" si="79"/>
        <v>0</v>
      </c>
      <c r="AP199" s="140">
        <f t="shared" si="80"/>
        <v>0</v>
      </c>
      <c r="AQ199" s="140">
        <f t="shared" si="81"/>
        <v>0</v>
      </c>
    </row>
    <row r="200" spans="2:43">
      <c r="B200" s="205"/>
      <c r="C200" s="170" t="str">
        <f>'【補助シート】契約設備内訳表（負荷）'!D204</f>
        <v/>
      </c>
      <c r="D200" s="157">
        <f>'【補助シート】契約設備内訳表（負荷）'!V204</f>
        <v>0</v>
      </c>
      <c r="E200" s="171">
        <f>'【補助シート】契約設備内訳表（負荷）'!X204</f>
        <v>0</v>
      </c>
      <c r="F200" s="172" t="str">
        <f>IF(C200="","",IF(ISERROR(VLOOKUP(C200,'機器ｺｰﾄﾞ（非表示）'!$A$2:$H$80,3,FALSE)),"",VLOOKUP(C200,'機器ｺｰﾄﾞ（非表示）'!$A$2:$H$80,3,FALSE)))</f>
        <v/>
      </c>
      <c r="G200" s="173" t="str">
        <f>IF(ISBLANK(D200),"",IF(C200=103,(VLOOKUP(D200,$BC$3:$BD$14,2,1))/1000,IF(C200=106,(VLOOKUP(D200,$BF$3:$BG$12,2,1))/1000,IF(C200=104,(VLOOKUP(D200,$AZ$3:$BA$8,2,1))/1000,IF(ISERROR(VLOOKUP(C200,'機器ｺｰﾄﾞ（非表示）'!$A$2:$H$80,5,FALSE)),"",ROUND(VLOOKUP(C200,'機器ｺｰﾄﾞ（非表示）'!$A$2:$H$80,5,FALSE)*D200*VLOOKUP(C200,'機器ｺｰﾄﾞ（非表示）'!$A$2:$H$80,6,FALSE),3))))))</f>
        <v/>
      </c>
      <c r="H200" s="157">
        <f t="shared" si="55"/>
        <v>0</v>
      </c>
      <c r="I200" s="158" t="str">
        <f t="shared" si="56"/>
        <v/>
      </c>
      <c r="L200" s="205"/>
      <c r="M200" s="170" t="str">
        <f>'【補助シート】契約設備内訳表（負荷）'!AG204</f>
        <v/>
      </c>
      <c r="N200" s="174">
        <f>'【補助シート】契約設備内訳表（負荷）'!AY204</f>
        <v>0</v>
      </c>
      <c r="O200" s="171">
        <f>'【補助シート】契約設備内訳表（負荷）'!BA204</f>
        <v>0</v>
      </c>
      <c r="P200" s="175" t="str">
        <f>IF(M200="","",IF(ISERROR(VLOOKUP(M200,'機器ｺｰﾄﾞ（非表示）'!$A$2:$H$80,3,FALSE)),"",VLOOKUP(M200,'機器ｺｰﾄﾞ（非表示）'!$A$2:$H$80,3,FALSE)))</f>
        <v/>
      </c>
      <c r="Q200" s="163" t="str">
        <f>IF(N200=0,"",ROUND(IF(ISERROR(VLOOKUP(M200,'機器ｺｰﾄﾞ（非表示）'!$A$2:$H$80,5,FALSE)),"",VLOOKUP(M200,'機器ｺｰﾄﾞ（非表示）'!$A$2:$H$80,5,FALSE))*N200*VLOOKUP(M200,'機器ｺｰﾄﾞ（非表示）'!$A$2:$H$80,6,FALSE),3))</f>
        <v/>
      </c>
      <c r="R200" s="164">
        <f t="shared" si="57"/>
        <v>0</v>
      </c>
      <c r="S200" s="165" t="str">
        <f t="shared" si="58"/>
        <v/>
      </c>
      <c r="U200" s="140">
        <f t="shared" si="84"/>
        <v>0</v>
      </c>
      <c r="V200" s="140">
        <f t="shared" si="85"/>
        <v>0</v>
      </c>
      <c r="W200" s="140">
        <f t="shared" si="86"/>
        <v>0</v>
      </c>
      <c r="X200" s="140" t="str">
        <f t="shared" si="87"/>
        <v/>
      </c>
      <c r="Y200" s="140">
        <f t="shared" si="63"/>
        <v>0</v>
      </c>
      <c r="Z200" s="140">
        <f t="shared" si="64"/>
        <v>0</v>
      </c>
      <c r="AA200" s="140">
        <f t="shared" si="65"/>
        <v>0</v>
      </c>
      <c r="AB200" s="140">
        <f t="shared" si="66"/>
        <v>0</v>
      </c>
      <c r="AC200" s="140">
        <f t="shared" si="67"/>
        <v>0</v>
      </c>
      <c r="AD200" s="140">
        <f t="shared" si="68"/>
        <v>0</v>
      </c>
      <c r="AE200" s="140">
        <f t="shared" si="69"/>
        <v>0</v>
      </c>
      <c r="AF200" s="140">
        <f t="shared" si="70"/>
        <v>0</v>
      </c>
      <c r="AG200" s="140">
        <f t="shared" si="71"/>
        <v>0</v>
      </c>
      <c r="AH200" s="140">
        <f t="shared" si="72"/>
        <v>0</v>
      </c>
      <c r="AI200" s="140">
        <f t="shared" si="73"/>
        <v>0</v>
      </c>
      <c r="AJ200" s="140">
        <f t="shared" si="74"/>
        <v>0</v>
      </c>
      <c r="AK200" s="140">
        <f t="shared" si="75"/>
        <v>0</v>
      </c>
      <c r="AL200" s="140">
        <f t="shared" si="76"/>
        <v>0</v>
      </c>
      <c r="AM200" s="140">
        <f t="shared" si="77"/>
        <v>0</v>
      </c>
      <c r="AN200" s="140">
        <f t="shared" si="78"/>
        <v>0</v>
      </c>
      <c r="AO200" s="140">
        <f t="shared" si="79"/>
        <v>0</v>
      </c>
      <c r="AP200" s="140">
        <f t="shared" si="80"/>
        <v>0</v>
      </c>
      <c r="AQ200" s="140">
        <f t="shared" si="81"/>
        <v>0</v>
      </c>
    </row>
    <row r="201" spans="2:43">
      <c r="B201" s="205"/>
      <c r="C201" s="170" t="str">
        <f>'【補助シート】契約設備内訳表（負荷）'!D205</f>
        <v/>
      </c>
      <c r="D201" s="157">
        <f>'【補助シート】契約設備内訳表（負荷）'!V205</f>
        <v>0</v>
      </c>
      <c r="E201" s="171">
        <f>'【補助シート】契約設備内訳表（負荷）'!X205</f>
        <v>0</v>
      </c>
      <c r="F201" s="172" t="str">
        <f>IF(C201="","",IF(ISERROR(VLOOKUP(C201,'機器ｺｰﾄﾞ（非表示）'!$A$2:$H$80,3,FALSE)),"",VLOOKUP(C201,'機器ｺｰﾄﾞ（非表示）'!$A$2:$H$80,3,FALSE)))</f>
        <v/>
      </c>
      <c r="G201" s="173" t="str">
        <f>IF(ISBLANK(D201),"",IF(C201=103,(VLOOKUP(D201,$BC$3:$BD$14,2,1))/1000,IF(C201=106,(VLOOKUP(D201,$BF$3:$BG$12,2,1))/1000,IF(C201=104,(VLOOKUP(D201,$AZ$3:$BA$8,2,1))/1000,IF(ISERROR(VLOOKUP(C201,'機器ｺｰﾄﾞ（非表示）'!$A$2:$H$80,5,FALSE)),"",ROUND(VLOOKUP(C201,'機器ｺｰﾄﾞ（非表示）'!$A$2:$H$80,5,FALSE)*D201*VLOOKUP(C201,'機器ｺｰﾄﾞ（非表示）'!$A$2:$H$80,6,FALSE),3))))))</f>
        <v/>
      </c>
      <c r="H201" s="157">
        <f t="shared" si="55"/>
        <v>0</v>
      </c>
      <c r="I201" s="158" t="str">
        <f t="shared" si="56"/>
        <v/>
      </c>
      <c r="L201" s="205"/>
      <c r="M201" s="170" t="str">
        <f>'【補助シート】契約設備内訳表（負荷）'!AG205</f>
        <v/>
      </c>
      <c r="N201" s="174">
        <f>'【補助シート】契約設備内訳表（負荷）'!AY205</f>
        <v>0</v>
      </c>
      <c r="O201" s="171">
        <f>'【補助シート】契約設備内訳表（負荷）'!BA205</f>
        <v>0</v>
      </c>
      <c r="P201" s="175" t="str">
        <f>IF(M201="","",IF(ISERROR(VLOOKUP(M201,'機器ｺｰﾄﾞ（非表示）'!$A$2:$H$80,3,FALSE)),"",VLOOKUP(M201,'機器ｺｰﾄﾞ（非表示）'!$A$2:$H$80,3,FALSE)))</f>
        <v/>
      </c>
      <c r="Q201" s="163" t="str">
        <f>IF(N201=0,"",ROUND(IF(ISERROR(VLOOKUP(M201,'機器ｺｰﾄﾞ（非表示）'!$A$2:$H$80,5,FALSE)),"",VLOOKUP(M201,'機器ｺｰﾄﾞ（非表示）'!$A$2:$H$80,5,FALSE))*N201*VLOOKUP(M201,'機器ｺｰﾄﾞ（非表示）'!$A$2:$H$80,6,FALSE),3))</f>
        <v/>
      </c>
      <c r="R201" s="164">
        <f t="shared" si="57"/>
        <v>0</v>
      </c>
      <c r="S201" s="165" t="str">
        <f t="shared" si="58"/>
        <v/>
      </c>
      <c r="U201" s="140">
        <f t="shared" ref="U201:U254" si="88">IF(ISBLANK(C201),"",IF(AND(C201&gt;=101,C201&lt;=109),I201,0))</f>
        <v>0</v>
      </c>
      <c r="V201" s="140">
        <f t="shared" ref="V201:V254" si="89">IF(ISBLANK(C201),"",IF(AND(C201&gt;=201,C201&lt;=399),I201,0))</f>
        <v>0</v>
      </c>
      <c r="W201" s="140">
        <f t="shared" ref="W201:W254" si="90">IF(ISBLANK(C201),"",IF(AND(C201&gt;=401,C201&lt;=402),I201,0))</f>
        <v>0</v>
      </c>
      <c r="X201" s="140" t="str">
        <f t="shared" si="87"/>
        <v/>
      </c>
      <c r="Y201" s="140">
        <f t="shared" si="63"/>
        <v>0</v>
      </c>
      <c r="Z201" s="140">
        <f t="shared" si="64"/>
        <v>0</v>
      </c>
      <c r="AA201" s="140">
        <f t="shared" si="65"/>
        <v>0</v>
      </c>
      <c r="AB201" s="140">
        <f t="shared" si="66"/>
        <v>0</v>
      </c>
      <c r="AC201" s="140">
        <f t="shared" si="67"/>
        <v>0</v>
      </c>
      <c r="AD201" s="140">
        <f t="shared" si="68"/>
        <v>0</v>
      </c>
      <c r="AE201" s="140">
        <f t="shared" si="69"/>
        <v>0</v>
      </c>
      <c r="AF201" s="140">
        <f t="shared" si="70"/>
        <v>0</v>
      </c>
      <c r="AG201" s="140">
        <f t="shared" si="71"/>
        <v>0</v>
      </c>
      <c r="AH201" s="140">
        <f t="shared" si="72"/>
        <v>0</v>
      </c>
      <c r="AI201" s="140">
        <f t="shared" si="73"/>
        <v>0</v>
      </c>
      <c r="AJ201" s="140">
        <f t="shared" si="74"/>
        <v>0</v>
      </c>
      <c r="AK201" s="140">
        <f t="shared" si="75"/>
        <v>0</v>
      </c>
      <c r="AL201" s="140">
        <f t="shared" si="76"/>
        <v>0</v>
      </c>
      <c r="AM201" s="140">
        <f t="shared" si="77"/>
        <v>0</v>
      </c>
      <c r="AN201" s="140">
        <f t="shared" si="78"/>
        <v>0</v>
      </c>
      <c r="AO201" s="140">
        <f t="shared" si="79"/>
        <v>0</v>
      </c>
      <c r="AP201" s="140">
        <f t="shared" si="80"/>
        <v>0</v>
      </c>
      <c r="AQ201" s="140">
        <f t="shared" si="81"/>
        <v>0</v>
      </c>
    </row>
    <row r="202" spans="2:43">
      <c r="B202" s="205"/>
      <c r="C202" s="170" t="str">
        <f>'【補助シート】契約設備内訳表（負荷）'!D206</f>
        <v/>
      </c>
      <c r="D202" s="157">
        <f>'【補助シート】契約設備内訳表（負荷）'!V206</f>
        <v>0</v>
      </c>
      <c r="E202" s="171">
        <f>'【補助シート】契約設備内訳表（負荷）'!X206</f>
        <v>0</v>
      </c>
      <c r="F202" s="172" t="str">
        <f>IF(C202="","",IF(ISERROR(VLOOKUP(C202,'機器ｺｰﾄﾞ（非表示）'!$A$2:$H$80,3,FALSE)),"",VLOOKUP(C202,'機器ｺｰﾄﾞ（非表示）'!$A$2:$H$80,3,FALSE)))</f>
        <v/>
      </c>
      <c r="G202" s="173" t="str">
        <f>IF(ISBLANK(D202),"",IF(C202=103,(VLOOKUP(D202,$BC$3:$BD$14,2,1))/1000,IF(C202=106,(VLOOKUP(D202,$BF$3:$BG$12,2,1))/1000,IF(C202=104,(VLOOKUP(D202,$AZ$3:$BA$8,2,1))/1000,IF(ISERROR(VLOOKUP(C202,'機器ｺｰﾄﾞ（非表示）'!$A$2:$H$80,5,FALSE)),"",ROUND(VLOOKUP(C202,'機器ｺｰﾄﾞ（非表示）'!$A$2:$H$80,5,FALSE)*D202*VLOOKUP(C202,'機器ｺｰﾄﾞ（非表示）'!$A$2:$H$80,6,FALSE),3))))))</f>
        <v/>
      </c>
      <c r="H202" s="157">
        <f t="shared" si="55"/>
        <v>0</v>
      </c>
      <c r="I202" s="158" t="str">
        <f t="shared" si="56"/>
        <v/>
      </c>
      <c r="L202" s="205"/>
      <c r="M202" s="170" t="str">
        <f>'【補助シート】契約設備内訳表（負荷）'!AG206</f>
        <v/>
      </c>
      <c r="N202" s="174">
        <f>'【補助シート】契約設備内訳表（負荷）'!AY206</f>
        <v>0</v>
      </c>
      <c r="O202" s="171">
        <f>'【補助シート】契約設備内訳表（負荷）'!BA206</f>
        <v>0</v>
      </c>
      <c r="P202" s="175" t="str">
        <f>IF(M202="","",IF(ISERROR(VLOOKUP(M202,'機器ｺｰﾄﾞ（非表示）'!$A$2:$H$80,3,FALSE)),"",VLOOKUP(M202,'機器ｺｰﾄﾞ（非表示）'!$A$2:$H$80,3,FALSE)))</f>
        <v/>
      </c>
      <c r="Q202" s="163" t="str">
        <f>IF(N202=0,"",ROUND(IF(ISERROR(VLOOKUP(M202,'機器ｺｰﾄﾞ（非表示）'!$A$2:$H$80,5,FALSE)),"",VLOOKUP(M202,'機器ｺｰﾄﾞ（非表示）'!$A$2:$H$80,5,FALSE))*N202*VLOOKUP(M202,'機器ｺｰﾄﾞ（非表示）'!$A$2:$H$80,6,FALSE),3))</f>
        <v/>
      </c>
      <c r="R202" s="164">
        <f t="shared" si="57"/>
        <v>0</v>
      </c>
      <c r="S202" s="165" t="str">
        <f t="shared" si="58"/>
        <v/>
      </c>
      <c r="U202" s="140">
        <f t="shared" si="88"/>
        <v>0</v>
      </c>
      <c r="V202" s="140">
        <f t="shared" si="89"/>
        <v>0</v>
      </c>
      <c r="W202" s="140">
        <f t="shared" si="90"/>
        <v>0</v>
      </c>
      <c r="X202" s="140" t="str">
        <f t="shared" si="87"/>
        <v/>
      </c>
      <c r="Y202" s="140">
        <f t="shared" si="63"/>
        <v>0</v>
      </c>
      <c r="Z202" s="140">
        <f t="shared" si="64"/>
        <v>0</v>
      </c>
      <c r="AA202" s="140">
        <f t="shared" si="65"/>
        <v>0</v>
      </c>
      <c r="AB202" s="140">
        <f t="shared" si="66"/>
        <v>0</v>
      </c>
      <c r="AC202" s="140">
        <f t="shared" si="67"/>
        <v>0</v>
      </c>
      <c r="AD202" s="140">
        <f t="shared" si="68"/>
        <v>0</v>
      </c>
      <c r="AE202" s="140">
        <f t="shared" si="69"/>
        <v>0</v>
      </c>
      <c r="AF202" s="140">
        <f t="shared" si="70"/>
        <v>0</v>
      </c>
      <c r="AG202" s="140">
        <f t="shared" si="71"/>
        <v>0</v>
      </c>
      <c r="AH202" s="140">
        <f t="shared" si="72"/>
        <v>0</v>
      </c>
      <c r="AI202" s="140">
        <f t="shared" si="73"/>
        <v>0</v>
      </c>
      <c r="AJ202" s="140">
        <f t="shared" si="74"/>
        <v>0</v>
      </c>
      <c r="AK202" s="140">
        <f t="shared" si="75"/>
        <v>0</v>
      </c>
      <c r="AL202" s="140">
        <f t="shared" si="76"/>
        <v>0</v>
      </c>
      <c r="AM202" s="140">
        <f t="shared" si="77"/>
        <v>0</v>
      </c>
      <c r="AN202" s="140">
        <f t="shared" si="78"/>
        <v>0</v>
      </c>
      <c r="AO202" s="140">
        <f t="shared" si="79"/>
        <v>0</v>
      </c>
      <c r="AP202" s="140">
        <f t="shared" si="80"/>
        <v>0</v>
      </c>
      <c r="AQ202" s="140">
        <f t="shared" si="81"/>
        <v>0</v>
      </c>
    </row>
    <row r="203" spans="2:43">
      <c r="B203" s="205"/>
      <c r="C203" s="170" t="str">
        <f>'【補助シート】契約設備内訳表（負荷）'!D207</f>
        <v/>
      </c>
      <c r="D203" s="157">
        <f>'【補助シート】契約設備内訳表（負荷）'!V207</f>
        <v>0</v>
      </c>
      <c r="E203" s="171">
        <f>'【補助シート】契約設備内訳表（負荷）'!X207</f>
        <v>0</v>
      </c>
      <c r="F203" s="172" t="str">
        <f>IF(C203="","",IF(ISERROR(VLOOKUP(C203,'機器ｺｰﾄﾞ（非表示）'!$A$2:$H$80,3,FALSE)),"",VLOOKUP(C203,'機器ｺｰﾄﾞ（非表示）'!$A$2:$H$80,3,FALSE)))</f>
        <v/>
      </c>
      <c r="G203" s="173" t="str">
        <f>IF(ISBLANK(D203),"",IF(C203=103,(VLOOKUP(D203,$BC$3:$BD$14,2,1))/1000,IF(C203=106,(VLOOKUP(D203,$BF$3:$BG$12,2,1))/1000,IF(C203=104,(VLOOKUP(D203,$AZ$3:$BA$8,2,1))/1000,IF(ISERROR(VLOOKUP(C203,'機器ｺｰﾄﾞ（非表示）'!$A$2:$H$80,5,FALSE)),"",ROUND(VLOOKUP(C203,'機器ｺｰﾄﾞ（非表示）'!$A$2:$H$80,5,FALSE)*D203*VLOOKUP(C203,'機器ｺｰﾄﾞ（非表示）'!$A$2:$H$80,6,FALSE),3))))))</f>
        <v/>
      </c>
      <c r="H203" s="157">
        <f t="shared" si="55"/>
        <v>0</v>
      </c>
      <c r="I203" s="158" t="str">
        <f t="shared" si="56"/>
        <v/>
      </c>
      <c r="L203" s="205"/>
      <c r="M203" s="170" t="str">
        <f>'【補助シート】契約設備内訳表（負荷）'!AG207</f>
        <v/>
      </c>
      <c r="N203" s="174">
        <f>'【補助シート】契約設備内訳表（負荷）'!AY207</f>
        <v>0</v>
      </c>
      <c r="O203" s="171">
        <f>'【補助シート】契約設備内訳表（負荷）'!BA207</f>
        <v>0</v>
      </c>
      <c r="P203" s="175" t="str">
        <f>IF(M203="","",IF(ISERROR(VLOOKUP(M203,'機器ｺｰﾄﾞ（非表示）'!$A$2:$H$80,3,FALSE)),"",VLOOKUP(M203,'機器ｺｰﾄﾞ（非表示）'!$A$2:$H$80,3,FALSE)))</f>
        <v/>
      </c>
      <c r="Q203" s="163" t="str">
        <f>IF(N203=0,"",ROUND(IF(ISERROR(VLOOKUP(M203,'機器ｺｰﾄﾞ（非表示）'!$A$2:$H$80,5,FALSE)),"",VLOOKUP(M203,'機器ｺｰﾄﾞ（非表示）'!$A$2:$H$80,5,FALSE))*N203*VLOOKUP(M203,'機器ｺｰﾄﾞ（非表示）'!$A$2:$H$80,6,FALSE),3))</f>
        <v/>
      </c>
      <c r="R203" s="164">
        <f t="shared" si="57"/>
        <v>0</v>
      </c>
      <c r="S203" s="165" t="str">
        <f t="shared" si="58"/>
        <v/>
      </c>
      <c r="U203" s="140">
        <f t="shared" si="88"/>
        <v>0</v>
      </c>
      <c r="V203" s="140">
        <f t="shared" si="89"/>
        <v>0</v>
      </c>
      <c r="W203" s="140">
        <f t="shared" si="90"/>
        <v>0</v>
      </c>
      <c r="X203" s="140" t="str">
        <f t="shared" si="87"/>
        <v/>
      </c>
      <c r="Y203" s="140">
        <f t="shared" si="63"/>
        <v>0</v>
      </c>
      <c r="Z203" s="140">
        <f t="shared" si="64"/>
        <v>0</v>
      </c>
      <c r="AA203" s="140">
        <f t="shared" si="65"/>
        <v>0</v>
      </c>
      <c r="AB203" s="140">
        <f t="shared" si="66"/>
        <v>0</v>
      </c>
      <c r="AC203" s="140">
        <f t="shared" si="67"/>
        <v>0</v>
      </c>
      <c r="AD203" s="140">
        <f t="shared" si="68"/>
        <v>0</v>
      </c>
      <c r="AE203" s="140">
        <f t="shared" si="69"/>
        <v>0</v>
      </c>
      <c r="AF203" s="140">
        <f t="shared" si="70"/>
        <v>0</v>
      </c>
      <c r="AG203" s="140">
        <f t="shared" si="71"/>
        <v>0</v>
      </c>
      <c r="AH203" s="140">
        <f t="shared" si="72"/>
        <v>0</v>
      </c>
      <c r="AI203" s="140">
        <f t="shared" si="73"/>
        <v>0</v>
      </c>
      <c r="AJ203" s="140">
        <f t="shared" si="74"/>
        <v>0</v>
      </c>
      <c r="AK203" s="140">
        <f t="shared" si="75"/>
        <v>0</v>
      </c>
      <c r="AL203" s="140">
        <f t="shared" si="76"/>
        <v>0</v>
      </c>
      <c r="AM203" s="140">
        <f t="shared" si="77"/>
        <v>0</v>
      </c>
      <c r="AN203" s="140">
        <f t="shared" si="78"/>
        <v>0</v>
      </c>
      <c r="AO203" s="140">
        <f t="shared" si="79"/>
        <v>0</v>
      </c>
      <c r="AP203" s="140">
        <f t="shared" si="80"/>
        <v>0</v>
      </c>
      <c r="AQ203" s="140">
        <f t="shared" si="81"/>
        <v>0</v>
      </c>
    </row>
    <row r="204" spans="2:43">
      <c r="B204" s="205"/>
      <c r="C204" s="170" t="str">
        <f>'【補助シート】契約設備内訳表（負荷）'!D208</f>
        <v/>
      </c>
      <c r="D204" s="157">
        <f>'【補助シート】契約設備内訳表（負荷）'!V208</f>
        <v>0</v>
      </c>
      <c r="E204" s="171">
        <f>'【補助シート】契約設備内訳表（負荷）'!X208</f>
        <v>0</v>
      </c>
      <c r="F204" s="172" t="str">
        <f>IF(C204="","",IF(ISERROR(VLOOKUP(C204,'機器ｺｰﾄﾞ（非表示）'!$A$2:$H$80,3,FALSE)),"",VLOOKUP(C204,'機器ｺｰﾄﾞ（非表示）'!$A$2:$H$80,3,FALSE)))</f>
        <v/>
      </c>
      <c r="G204" s="173" t="str">
        <f>IF(ISBLANK(D204),"",IF(C204=103,(VLOOKUP(D204,$BC$3:$BD$14,2,1))/1000,IF(C204=106,(VLOOKUP(D204,$BF$3:$BG$12,2,1))/1000,IF(C204=104,(VLOOKUP(D204,$AZ$3:$BA$8,2,1))/1000,IF(ISERROR(VLOOKUP(C204,'機器ｺｰﾄﾞ（非表示）'!$A$2:$H$80,5,FALSE)),"",ROUND(VLOOKUP(C204,'機器ｺｰﾄﾞ（非表示）'!$A$2:$H$80,5,FALSE)*D204*VLOOKUP(C204,'機器ｺｰﾄﾞ（非表示）'!$A$2:$H$80,6,FALSE),3))))))</f>
        <v/>
      </c>
      <c r="H204" s="157">
        <f t="shared" ref="H204:H254" si="91">IF(E204=0,0,E204)</f>
        <v>0</v>
      </c>
      <c r="I204" s="158" t="str">
        <f t="shared" ref="I204:I254" si="92">IF(D204=0,"",G204*H204)</f>
        <v/>
      </c>
      <c r="L204" s="205"/>
      <c r="M204" s="170" t="str">
        <f>'【補助シート】契約設備内訳表（負荷）'!AG208</f>
        <v/>
      </c>
      <c r="N204" s="174">
        <f>'【補助シート】契約設備内訳表（負荷）'!AY208</f>
        <v>0</v>
      </c>
      <c r="O204" s="171">
        <f>'【補助シート】契約設備内訳表（負荷）'!BA208</f>
        <v>0</v>
      </c>
      <c r="P204" s="175" t="str">
        <f>IF(M204="","",IF(ISERROR(VLOOKUP(M204,'機器ｺｰﾄﾞ（非表示）'!$A$2:$H$80,3,FALSE)),"",VLOOKUP(M204,'機器ｺｰﾄﾞ（非表示）'!$A$2:$H$80,3,FALSE)))</f>
        <v/>
      </c>
      <c r="Q204" s="163" t="str">
        <f>IF(N204=0,"",ROUND(IF(ISERROR(VLOOKUP(M204,'機器ｺｰﾄﾞ（非表示）'!$A$2:$H$80,5,FALSE)),"",VLOOKUP(M204,'機器ｺｰﾄﾞ（非表示）'!$A$2:$H$80,5,FALSE))*N204*VLOOKUP(M204,'機器ｺｰﾄﾞ（非表示）'!$A$2:$H$80,6,FALSE),3))</f>
        <v/>
      </c>
      <c r="R204" s="164">
        <f t="shared" ref="R204:R254" si="93">IF(O204=0,0,O204)</f>
        <v>0</v>
      </c>
      <c r="S204" s="165" t="str">
        <f t="shared" ref="S204:S254" si="94">IF(N204=0,"",Q204*R204)</f>
        <v/>
      </c>
      <c r="U204" s="140">
        <f t="shared" si="88"/>
        <v>0</v>
      </c>
      <c r="V204" s="140">
        <f t="shared" si="89"/>
        <v>0</v>
      </c>
      <c r="W204" s="140">
        <f t="shared" si="90"/>
        <v>0</v>
      </c>
      <c r="X204" s="140" t="str">
        <f t="shared" si="87"/>
        <v/>
      </c>
      <c r="Y204" s="140">
        <f t="shared" ref="Y204:Y254" si="95">IF(R204&gt;1,Q204,0)</f>
        <v>0</v>
      </c>
      <c r="Z204" s="140">
        <f t="shared" ref="Z204:Z254" si="96">IF(R204&gt;2,Q204,0)</f>
        <v>0</v>
      </c>
      <c r="AA204" s="140">
        <f t="shared" ref="AA204:AA254" si="97">IF(R204&gt;3,Q204,0)</f>
        <v>0</v>
      </c>
      <c r="AB204" s="140">
        <f t="shared" ref="AB204:AB254" si="98">IF(R204&gt;4,Q204,0)</f>
        <v>0</v>
      </c>
      <c r="AC204" s="140">
        <f t="shared" ref="AC204:AC254" si="99">IF(R204&gt;5,Q204,0)</f>
        <v>0</v>
      </c>
      <c r="AD204" s="140">
        <f t="shared" ref="AD204:AD254" si="100">IF(R204&gt;6,Q204,0)</f>
        <v>0</v>
      </c>
      <c r="AE204" s="140">
        <f t="shared" ref="AE204:AE254" si="101">IF(R204&gt;7,Q204,0)</f>
        <v>0</v>
      </c>
      <c r="AF204" s="140">
        <f t="shared" ref="AF204:AF254" si="102">IF(R204&gt;8,Q204,0)</f>
        <v>0</v>
      </c>
      <c r="AG204" s="140">
        <f t="shared" ref="AG204:AG254" si="103">IF(R204&gt;9,Q204,0)</f>
        <v>0</v>
      </c>
      <c r="AH204" s="140">
        <f t="shared" ref="AH204:AH254" si="104">IF(R204&gt;10,Q204,0)</f>
        <v>0</v>
      </c>
      <c r="AI204" s="140">
        <f t="shared" ref="AI204:AI254" si="105">IF(R204&gt;11,Q204,0)</f>
        <v>0</v>
      </c>
      <c r="AJ204" s="140">
        <f t="shared" ref="AJ204:AJ254" si="106">IF(R204&gt;12,Q204,0)</f>
        <v>0</v>
      </c>
      <c r="AK204" s="140">
        <f t="shared" ref="AK204:AK254" si="107">IF(R204&gt;13,Q204,0)</f>
        <v>0</v>
      </c>
      <c r="AL204" s="140">
        <f t="shared" ref="AL204:AL254" si="108">IF(R204&gt;14,Q204,0)</f>
        <v>0</v>
      </c>
      <c r="AM204" s="140">
        <f t="shared" ref="AM204:AM254" si="109">IF(R204&gt;15,Q204,0)</f>
        <v>0</v>
      </c>
      <c r="AN204" s="140">
        <f t="shared" ref="AN204:AN254" si="110">IF(R204&gt;16,Q204,0)</f>
        <v>0</v>
      </c>
      <c r="AO204" s="140">
        <f t="shared" ref="AO204:AO254" si="111">IF(R204&gt;17,Q204,0)</f>
        <v>0</v>
      </c>
      <c r="AP204" s="140">
        <f t="shared" ref="AP204:AP254" si="112">IF(R204&gt;18,Q204,0)</f>
        <v>0</v>
      </c>
      <c r="AQ204" s="140">
        <f t="shared" ref="AQ204:AQ254" si="113">IF(R204&gt;19,Q204,0)</f>
        <v>0</v>
      </c>
    </row>
    <row r="205" spans="2:43">
      <c r="B205" s="205"/>
      <c r="C205" s="170" t="str">
        <f>'【補助シート】契約設備内訳表（負荷）'!D209</f>
        <v/>
      </c>
      <c r="D205" s="157">
        <f>'【補助シート】契約設備内訳表（負荷）'!V209</f>
        <v>0</v>
      </c>
      <c r="E205" s="171">
        <f>'【補助シート】契約設備内訳表（負荷）'!X209</f>
        <v>0</v>
      </c>
      <c r="F205" s="172" t="str">
        <f>IF(C205="","",IF(ISERROR(VLOOKUP(C205,'機器ｺｰﾄﾞ（非表示）'!$A$2:$H$80,3,FALSE)),"",VLOOKUP(C205,'機器ｺｰﾄﾞ（非表示）'!$A$2:$H$80,3,FALSE)))</f>
        <v/>
      </c>
      <c r="G205" s="173" t="str">
        <f>IF(ISBLANK(D205),"",IF(C205=103,(VLOOKUP(D205,$BC$3:$BD$14,2,1))/1000,IF(C205=106,(VLOOKUP(D205,$BF$3:$BG$12,2,1))/1000,IF(C205=104,(VLOOKUP(D205,$AZ$3:$BA$8,2,1))/1000,IF(ISERROR(VLOOKUP(C205,'機器ｺｰﾄﾞ（非表示）'!$A$2:$H$80,5,FALSE)),"",ROUND(VLOOKUP(C205,'機器ｺｰﾄﾞ（非表示）'!$A$2:$H$80,5,FALSE)*D205*VLOOKUP(C205,'機器ｺｰﾄﾞ（非表示）'!$A$2:$H$80,6,FALSE),3))))))</f>
        <v/>
      </c>
      <c r="H205" s="157">
        <f t="shared" si="91"/>
        <v>0</v>
      </c>
      <c r="I205" s="158" t="str">
        <f t="shared" si="92"/>
        <v/>
      </c>
      <c r="L205" s="205"/>
      <c r="M205" s="170" t="str">
        <f>'【補助シート】契約設備内訳表（負荷）'!AG209</f>
        <v/>
      </c>
      <c r="N205" s="174">
        <f>'【補助シート】契約設備内訳表（負荷）'!AY209</f>
        <v>0</v>
      </c>
      <c r="O205" s="171">
        <f>'【補助シート】契約設備内訳表（負荷）'!BA209</f>
        <v>0</v>
      </c>
      <c r="P205" s="175" t="str">
        <f>IF(M205="","",IF(ISERROR(VLOOKUP(M205,'機器ｺｰﾄﾞ（非表示）'!$A$2:$H$80,3,FALSE)),"",VLOOKUP(M205,'機器ｺｰﾄﾞ（非表示）'!$A$2:$H$80,3,FALSE)))</f>
        <v/>
      </c>
      <c r="Q205" s="163" t="str">
        <f>IF(N205=0,"",ROUND(IF(ISERROR(VLOOKUP(M205,'機器ｺｰﾄﾞ（非表示）'!$A$2:$H$80,5,FALSE)),"",VLOOKUP(M205,'機器ｺｰﾄﾞ（非表示）'!$A$2:$H$80,5,FALSE))*N205*VLOOKUP(M205,'機器ｺｰﾄﾞ（非表示）'!$A$2:$H$80,6,FALSE),3))</f>
        <v/>
      </c>
      <c r="R205" s="164">
        <f t="shared" si="93"/>
        <v>0</v>
      </c>
      <c r="S205" s="165" t="str">
        <f t="shared" si="94"/>
        <v/>
      </c>
      <c r="U205" s="140">
        <f t="shared" si="88"/>
        <v>0</v>
      </c>
      <c r="V205" s="140">
        <f t="shared" si="89"/>
        <v>0</v>
      </c>
      <c r="W205" s="140">
        <f t="shared" si="90"/>
        <v>0</v>
      </c>
      <c r="X205" s="140" t="str">
        <f t="shared" si="87"/>
        <v/>
      </c>
      <c r="Y205" s="140">
        <f t="shared" si="95"/>
        <v>0</v>
      </c>
      <c r="Z205" s="140">
        <f t="shared" si="96"/>
        <v>0</v>
      </c>
      <c r="AA205" s="140">
        <f t="shared" si="97"/>
        <v>0</v>
      </c>
      <c r="AB205" s="140">
        <f t="shared" si="98"/>
        <v>0</v>
      </c>
      <c r="AC205" s="140">
        <f t="shared" si="99"/>
        <v>0</v>
      </c>
      <c r="AD205" s="140">
        <f t="shared" si="100"/>
        <v>0</v>
      </c>
      <c r="AE205" s="140">
        <f t="shared" si="101"/>
        <v>0</v>
      </c>
      <c r="AF205" s="140">
        <f t="shared" si="102"/>
        <v>0</v>
      </c>
      <c r="AG205" s="140">
        <f t="shared" si="103"/>
        <v>0</v>
      </c>
      <c r="AH205" s="140">
        <f t="shared" si="104"/>
        <v>0</v>
      </c>
      <c r="AI205" s="140">
        <f t="shared" si="105"/>
        <v>0</v>
      </c>
      <c r="AJ205" s="140">
        <f t="shared" si="106"/>
        <v>0</v>
      </c>
      <c r="AK205" s="140">
        <f t="shared" si="107"/>
        <v>0</v>
      </c>
      <c r="AL205" s="140">
        <f t="shared" si="108"/>
        <v>0</v>
      </c>
      <c r="AM205" s="140">
        <f t="shared" si="109"/>
        <v>0</v>
      </c>
      <c r="AN205" s="140">
        <f t="shared" si="110"/>
        <v>0</v>
      </c>
      <c r="AO205" s="140">
        <f t="shared" si="111"/>
        <v>0</v>
      </c>
      <c r="AP205" s="140">
        <f t="shared" si="112"/>
        <v>0</v>
      </c>
      <c r="AQ205" s="140">
        <f t="shared" si="113"/>
        <v>0</v>
      </c>
    </row>
    <row r="206" spans="2:43">
      <c r="B206" s="205"/>
      <c r="C206" s="170" t="str">
        <f>'【補助シート】契約設備内訳表（負荷）'!D210</f>
        <v/>
      </c>
      <c r="D206" s="157">
        <f>'【補助シート】契約設備内訳表（負荷）'!V210</f>
        <v>0</v>
      </c>
      <c r="E206" s="171">
        <f>'【補助シート】契約設備内訳表（負荷）'!X210</f>
        <v>0</v>
      </c>
      <c r="F206" s="172" t="str">
        <f>IF(C206="","",IF(ISERROR(VLOOKUP(C206,'機器ｺｰﾄﾞ（非表示）'!$A$2:$H$80,3,FALSE)),"",VLOOKUP(C206,'機器ｺｰﾄﾞ（非表示）'!$A$2:$H$80,3,FALSE)))</f>
        <v/>
      </c>
      <c r="G206" s="173" t="str">
        <f>IF(ISBLANK(D206),"",IF(C206=103,(VLOOKUP(D206,$BC$3:$BD$14,2,1))/1000,IF(C206=106,(VLOOKUP(D206,$BF$3:$BG$12,2,1))/1000,IF(C206=104,(VLOOKUP(D206,$AZ$3:$BA$8,2,1))/1000,IF(ISERROR(VLOOKUP(C206,'機器ｺｰﾄﾞ（非表示）'!$A$2:$H$80,5,FALSE)),"",ROUND(VLOOKUP(C206,'機器ｺｰﾄﾞ（非表示）'!$A$2:$H$80,5,FALSE)*D206*VLOOKUP(C206,'機器ｺｰﾄﾞ（非表示）'!$A$2:$H$80,6,FALSE),3))))))</f>
        <v/>
      </c>
      <c r="H206" s="157">
        <f t="shared" si="91"/>
        <v>0</v>
      </c>
      <c r="I206" s="158" t="str">
        <f t="shared" si="92"/>
        <v/>
      </c>
      <c r="L206" s="205"/>
      <c r="M206" s="170" t="str">
        <f>'【補助シート】契約設備内訳表（負荷）'!AG210</f>
        <v/>
      </c>
      <c r="N206" s="174">
        <f>'【補助シート】契約設備内訳表（負荷）'!AY210</f>
        <v>0</v>
      </c>
      <c r="O206" s="171">
        <f>'【補助シート】契約設備内訳表（負荷）'!BA210</f>
        <v>0</v>
      </c>
      <c r="P206" s="175" t="str">
        <f>IF(M206="","",IF(ISERROR(VLOOKUP(M206,'機器ｺｰﾄﾞ（非表示）'!$A$2:$H$80,3,FALSE)),"",VLOOKUP(M206,'機器ｺｰﾄﾞ（非表示）'!$A$2:$H$80,3,FALSE)))</f>
        <v/>
      </c>
      <c r="Q206" s="163" t="str">
        <f>IF(N206=0,"",ROUND(IF(ISERROR(VLOOKUP(M206,'機器ｺｰﾄﾞ（非表示）'!$A$2:$H$80,5,FALSE)),"",VLOOKUP(M206,'機器ｺｰﾄﾞ（非表示）'!$A$2:$H$80,5,FALSE))*N206*VLOOKUP(M206,'機器ｺｰﾄﾞ（非表示）'!$A$2:$H$80,6,FALSE),3))</f>
        <v/>
      </c>
      <c r="R206" s="164">
        <f t="shared" si="93"/>
        <v>0</v>
      </c>
      <c r="S206" s="165" t="str">
        <f t="shared" si="94"/>
        <v/>
      </c>
      <c r="U206" s="140">
        <f t="shared" si="88"/>
        <v>0</v>
      </c>
      <c r="V206" s="140">
        <f t="shared" si="89"/>
        <v>0</v>
      </c>
      <c r="W206" s="140">
        <f t="shared" si="90"/>
        <v>0</v>
      </c>
      <c r="X206" s="140" t="str">
        <f t="shared" si="87"/>
        <v/>
      </c>
      <c r="Y206" s="140">
        <f t="shared" si="95"/>
        <v>0</v>
      </c>
      <c r="Z206" s="140">
        <f t="shared" si="96"/>
        <v>0</v>
      </c>
      <c r="AA206" s="140">
        <f t="shared" si="97"/>
        <v>0</v>
      </c>
      <c r="AB206" s="140">
        <f t="shared" si="98"/>
        <v>0</v>
      </c>
      <c r="AC206" s="140">
        <f t="shared" si="99"/>
        <v>0</v>
      </c>
      <c r="AD206" s="140">
        <f t="shared" si="100"/>
        <v>0</v>
      </c>
      <c r="AE206" s="140">
        <f t="shared" si="101"/>
        <v>0</v>
      </c>
      <c r="AF206" s="140">
        <f t="shared" si="102"/>
        <v>0</v>
      </c>
      <c r="AG206" s="140">
        <f t="shared" si="103"/>
        <v>0</v>
      </c>
      <c r="AH206" s="140">
        <f t="shared" si="104"/>
        <v>0</v>
      </c>
      <c r="AI206" s="140">
        <f t="shared" si="105"/>
        <v>0</v>
      </c>
      <c r="AJ206" s="140">
        <f t="shared" si="106"/>
        <v>0</v>
      </c>
      <c r="AK206" s="140">
        <f t="shared" si="107"/>
        <v>0</v>
      </c>
      <c r="AL206" s="140">
        <f t="shared" si="108"/>
        <v>0</v>
      </c>
      <c r="AM206" s="140">
        <f t="shared" si="109"/>
        <v>0</v>
      </c>
      <c r="AN206" s="140">
        <f t="shared" si="110"/>
        <v>0</v>
      </c>
      <c r="AO206" s="140">
        <f t="shared" si="111"/>
        <v>0</v>
      </c>
      <c r="AP206" s="140">
        <f t="shared" si="112"/>
        <v>0</v>
      </c>
      <c r="AQ206" s="140">
        <f t="shared" si="113"/>
        <v>0</v>
      </c>
    </row>
    <row r="207" spans="2:43">
      <c r="B207" s="205"/>
      <c r="C207" s="170" t="str">
        <f>'【補助シート】契約設備内訳表（負荷）'!D211</f>
        <v/>
      </c>
      <c r="D207" s="157">
        <f>'【補助シート】契約設備内訳表（負荷）'!V211</f>
        <v>0</v>
      </c>
      <c r="E207" s="171">
        <f>'【補助シート】契約設備内訳表（負荷）'!X211</f>
        <v>0</v>
      </c>
      <c r="F207" s="172" t="str">
        <f>IF(C207="","",IF(ISERROR(VLOOKUP(C207,'機器ｺｰﾄﾞ（非表示）'!$A$2:$H$80,3,FALSE)),"",VLOOKUP(C207,'機器ｺｰﾄﾞ（非表示）'!$A$2:$H$80,3,FALSE)))</f>
        <v/>
      </c>
      <c r="G207" s="173" t="str">
        <f>IF(ISBLANK(D207),"",IF(C207=103,(VLOOKUP(D207,$BC$3:$BD$14,2,1))/1000,IF(C207=106,(VLOOKUP(D207,$BF$3:$BG$12,2,1))/1000,IF(C207=104,(VLOOKUP(D207,$AZ$3:$BA$8,2,1))/1000,IF(ISERROR(VLOOKUP(C207,'機器ｺｰﾄﾞ（非表示）'!$A$2:$H$80,5,FALSE)),"",ROUND(VLOOKUP(C207,'機器ｺｰﾄﾞ（非表示）'!$A$2:$H$80,5,FALSE)*D207*VLOOKUP(C207,'機器ｺｰﾄﾞ（非表示）'!$A$2:$H$80,6,FALSE),3))))))</f>
        <v/>
      </c>
      <c r="H207" s="157">
        <f t="shared" si="91"/>
        <v>0</v>
      </c>
      <c r="I207" s="158" t="str">
        <f t="shared" si="92"/>
        <v/>
      </c>
      <c r="L207" s="205"/>
      <c r="M207" s="170" t="str">
        <f>'【補助シート】契約設備内訳表（負荷）'!AG211</f>
        <v/>
      </c>
      <c r="N207" s="174">
        <f>'【補助シート】契約設備内訳表（負荷）'!AY211</f>
        <v>0</v>
      </c>
      <c r="O207" s="171">
        <f>'【補助シート】契約設備内訳表（負荷）'!BA211</f>
        <v>0</v>
      </c>
      <c r="P207" s="175" t="str">
        <f>IF(M207="","",IF(ISERROR(VLOOKUP(M207,'機器ｺｰﾄﾞ（非表示）'!$A$2:$H$80,3,FALSE)),"",VLOOKUP(M207,'機器ｺｰﾄﾞ（非表示）'!$A$2:$H$80,3,FALSE)))</f>
        <v/>
      </c>
      <c r="Q207" s="163" t="str">
        <f>IF(N207=0,"",ROUND(IF(ISERROR(VLOOKUP(M207,'機器ｺｰﾄﾞ（非表示）'!$A$2:$H$80,5,FALSE)),"",VLOOKUP(M207,'機器ｺｰﾄﾞ（非表示）'!$A$2:$H$80,5,FALSE))*N207*VLOOKUP(M207,'機器ｺｰﾄﾞ（非表示）'!$A$2:$H$80,6,FALSE),3))</f>
        <v/>
      </c>
      <c r="R207" s="164">
        <f t="shared" si="93"/>
        <v>0</v>
      </c>
      <c r="S207" s="165" t="str">
        <f t="shared" si="94"/>
        <v/>
      </c>
      <c r="U207" s="140">
        <f t="shared" si="88"/>
        <v>0</v>
      </c>
      <c r="V207" s="140">
        <f t="shared" si="89"/>
        <v>0</v>
      </c>
      <c r="W207" s="140">
        <f t="shared" si="90"/>
        <v>0</v>
      </c>
      <c r="X207" s="140" t="str">
        <f t="shared" si="87"/>
        <v/>
      </c>
      <c r="Y207" s="140">
        <f t="shared" si="95"/>
        <v>0</v>
      </c>
      <c r="Z207" s="140">
        <f t="shared" si="96"/>
        <v>0</v>
      </c>
      <c r="AA207" s="140">
        <f t="shared" si="97"/>
        <v>0</v>
      </c>
      <c r="AB207" s="140">
        <f t="shared" si="98"/>
        <v>0</v>
      </c>
      <c r="AC207" s="140">
        <f t="shared" si="99"/>
        <v>0</v>
      </c>
      <c r="AD207" s="140">
        <f t="shared" si="100"/>
        <v>0</v>
      </c>
      <c r="AE207" s="140">
        <f t="shared" si="101"/>
        <v>0</v>
      </c>
      <c r="AF207" s="140">
        <f t="shared" si="102"/>
        <v>0</v>
      </c>
      <c r="AG207" s="140">
        <f t="shared" si="103"/>
        <v>0</v>
      </c>
      <c r="AH207" s="140">
        <f t="shared" si="104"/>
        <v>0</v>
      </c>
      <c r="AI207" s="140">
        <f t="shared" si="105"/>
        <v>0</v>
      </c>
      <c r="AJ207" s="140">
        <f t="shared" si="106"/>
        <v>0</v>
      </c>
      <c r="AK207" s="140">
        <f t="shared" si="107"/>
        <v>0</v>
      </c>
      <c r="AL207" s="140">
        <f t="shared" si="108"/>
        <v>0</v>
      </c>
      <c r="AM207" s="140">
        <f t="shared" si="109"/>
        <v>0</v>
      </c>
      <c r="AN207" s="140">
        <f t="shared" si="110"/>
        <v>0</v>
      </c>
      <c r="AO207" s="140">
        <f t="shared" si="111"/>
        <v>0</v>
      </c>
      <c r="AP207" s="140">
        <f t="shared" si="112"/>
        <v>0</v>
      </c>
      <c r="AQ207" s="140">
        <f t="shared" si="113"/>
        <v>0</v>
      </c>
    </row>
    <row r="208" spans="2:43">
      <c r="B208" s="205"/>
      <c r="C208" s="170" t="str">
        <f>'【補助シート】契約設備内訳表（負荷）'!D212</f>
        <v/>
      </c>
      <c r="D208" s="157">
        <f>'【補助シート】契約設備内訳表（負荷）'!V212</f>
        <v>0</v>
      </c>
      <c r="E208" s="171">
        <f>'【補助シート】契約設備内訳表（負荷）'!X212</f>
        <v>0</v>
      </c>
      <c r="F208" s="172" t="str">
        <f>IF(C208="","",IF(ISERROR(VLOOKUP(C208,'機器ｺｰﾄﾞ（非表示）'!$A$2:$H$80,3,FALSE)),"",VLOOKUP(C208,'機器ｺｰﾄﾞ（非表示）'!$A$2:$H$80,3,FALSE)))</f>
        <v/>
      </c>
      <c r="G208" s="173" t="str">
        <f>IF(ISBLANK(D208),"",IF(C208=103,(VLOOKUP(D208,$BC$3:$BD$14,2,1))/1000,IF(C208=106,(VLOOKUP(D208,$BF$3:$BG$12,2,1))/1000,IF(C208=104,(VLOOKUP(D208,$AZ$3:$BA$8,2,1))/1000,IF(ISERROR(VLOOKUP(C208,'機器ｺｰﾄﾞ（非表示）'!$A$2:$H$80,5,FALSE)),"",ROUND(VLOOKUP(C208,'機器ｺｰﾄﾞ（非表示）'!$A$2:$H$80,5,FALSE)*D208*VLOOKUP(C208,'機器ｺｰﾄﾞ（非表示）'!$A$2:$H$80,6,FALSE),3))))))</f>
        <v/>
      </c>
      <c r="H208" s="157">
        <f t="shared" si="91"/>
        <v>0</v>
      </c>
      <c r="I208" s="158" t="str">
        <f t="shared" si="92"/>
        <v/>
      </c>
      <c r="L208" s="205"/>
      <c r="M208" s="170" t="str">
        <f>'【補助シート】契約設備内訳表（負荷）'!AG212</f>
        <v/>
      </c>
      <c r="N208" s="174">
        <f>'【補助シート】契約設備内訳表（負荷）'!AY212</f>
        <v>0</v>
      </c>
      <c r="O208" s="171">
        <f>'【補助シート】契約設備内訳表（負荷）'!BA212</f>
        <v>0</v>
      </c>
      <c r="P208" s="175" t="str">
        <f>IF(M208="","",IF(ISERROR(VLOOKUP(M208,'機器ｺｰﾄﾞ（非表示）'!$A$2:$H$80,3,FALSE)),"",VLOOKUP(M208,'機器ｺｰﾄﾞ（非表示）'!$A$2:$H$80,3,FALSE)))</f>
        <v/>
      </c>
      <c r="Q208" s="163" t="str">
        <f>IF(N208=0,"",ROUND(IF(ISERROR(VLOOKUP(M208,'機器ｺｰﾄﾞ（非表示）'!$A$2:$H$80,5,FALSE)),"",VLOOKUP(M208,'機器ｺｰﾄﾞ（非表示）'!$A$2:$H$80,5,FALSE))*N208*VLOOKUP(M208,'機器ｺｰﾄﾞ（非表示）'!$A$2:$H$80,6,FALSE),3))</f>
        <v/>
      </c>
      <c r="R208" s="164">
        <f t="shared" si="93"/>
        <v>0</v>
      </c>
      <c r="S208" s="165" t="str">
        <f t="shared" si="94"/>
        <v/>
      </c>
      <c r="U208" s="140">
        <f t="shared" si="88"/>
        <v>0</v>
      </c>
      <c r="V208" s="140">
        <f t="shared" si="89"/>
        <v>0</v>
      </c>
      <c r="W208" s="140">
        <f t="shared" si="90"/>
        <v>0</v>
      </c>
      <c r="X208" s="140" t="str">
        <f t="shared" si="87"/>
        <v/>
      </c>
      <c r="Y208" s="140">
        <f t="shared" si="95"/>
        <v>0</v>
      </c>
      <c r="Z208" s="140">
        <f t="shared" si="96"/>
        <v>0</v>
      </c>
      <c r="AA208" s="140">
        <f t="shared" si="97"/>
        <v>0</v>
      </c>
      <c r="AB208" s="140">
        <f t="shared" si="98"/>
        <v>0</v>
      </c>
      <c r="AC208" s="140">
        <f t="shared" si="99"/>
        <v>0</v>
      </c>
      <c r="AD208" s="140">
        <f t="shared" si="100"/>
        <v>0</v>
      </c>
      <c r="AE208" s="140">
        <f t="shared" si="101"/>
        <v>0</v>
      </c>
      <c r="AF208" s="140">
        <f t="shared" si="102"/>
        <v>0</v>
      </c>
      <c r="AG208" s="140">
        <f t="shared" si="103"/>
        <v>0</v>
      </c>
      <c r="AH208" s="140">
        <f t="shared" si="104"/>
        <v>0</v>
      </c>
      <c r="AI208" s="140">
        <f t="shared" si="105"/>
        <v>0</v>
      </c>
      <c r="AJ208" s="140">
        <f t="shared" si="106"/>
        <v>0</v>
      </c>
      <c r="AK208" s="140">
        <f t="shared" si="107"/>
        <v>0</v>
      </c>
      <c r="AL208" s="140">
        <f t="shared" si="108"/>
        <v>0</v>
      </c>
      <c r="AM208" s="140">
        <f t="shared" si="109"/>
        <v>0</v>
      </c>
      <c r="AN208" s="140">
        <f t="shared" si="110"/>
        <v>0</v>
      </c>
      <c r="AO208" s="140">
        <f t="shared" si="111"/>
        <v>0</v>
      </c>
      <c r="AP208" s="140">
        <f t="shared" si="112"/>
        <v>0</v>
      </c>
      <c r="AQ208" s="140">
        <f t="shared" si="113"/>
        <v>0</v>
      </c>
    </row>
    <row r="209" spans="2:43">
      <c r="B209" s="205"/>
      <c r="C209" s="170" t="str">
        <f>'【補助シート】契約設備内訳表（負荷）'!D213</f>
        <v/>
      </c>
      <c r="D209" s="157">
        <f>'【補助シート】契約設備内訳表（負荷）'!V213</f>
        <v>0</v>
      </c>
      <c r="E209" s="171">
        <f>'【補助シート】契約設備内訳表（負荷）'!X213</f>
        <v>0</v>
      </c>
      <c r="F209" s="172" t="str">
        <f>IF(C209="","",IF(ISERROR(VLOOKUP(C209,'機器ｺｰﾄﾞ（非表示）'!$A$2:$H$80,3,FALSE)),"",VLOOKUP(C209,'機器ｺｰﾄﾞ（非表示）'!$A$2:$H$80,3,FALSE)))</f>
        <v/>
      </c>
      <c r="G209" s="173" t="str">
        <f>IF(ISBLANK(D209),"",IF(C209=103,(VLOOKUP(D209,$BC$3:$BD$14,2,1))/1000,IF(C209=106,(VLOOKUP(D209,$BF$3:$BG$12,2,1))/1000,IF(C209=104,(VLOOKUP(D209,$AZ$3:$BA$8,2,1))/1000,IF(ISERROR(VLOOKUP(C209,'機器ｺｰﾄﾞ（非表示）'!$A$2:$H$80,5,FALSE)),"",ROUND(VLOOKUP(C209,'機器ｺｰﾄﾞ（非表示）'!$A$2:$H$80,5,FALSE)*D209*VLOOKUP(C209,'機器ｺｰﾄﾞ（非表示）'!$A$2:$H$80,6,FALSE),3))))))</f>
        <v/>
      </c>
      <c r="H209" s="157">
        <f t="shared" si="91"/>
        <v>0</v>
      </c>
      <c r="I209" s="158" t="str">
        <f t="shared" si="92"/>
        <v/>
      </c>
      <c r="L209" s="205"/>
      <c r="M209" s="170" t="str">
        <f>'【補助シート】契約設備内訳表（負荷）'!AG213</f>
        <v/>
      </c>
      <c r="N209" s="174">
        <f>'【補助シート】契約設備内訳表（負荷）'!AY213</f>
        <v>0</v>
      </c>
      <c r="O209" s="171">
        <f>'【補助シート】契約設備内訳表（負荷）'!BA213</f>
        <v>0</v>
      </c>
      <c r="P209" s="175" t="str">
        <f>IF(M209="","",IF(ISERROR(VLOOKUP(M209,'機器ｺｰﾄﾞ（非表示）'!$A$2:$H$80,3,FALSE)),"",VLOOKUP(M209,'機器ｺｰﾄﾞ（非表示）'!$A$2:$H$80,3,FALSE)))</f>
        <v/>
      </c>
      <c r="Q209" s="163" t="str">
        <f>IF(N209=0,"",ROUND(IF(ISERROR(VLOOKUP(M209,'機器ｺｰﾄﾞ（非表示）'!$A$2:$H$80,5,FALSE)),"",VLOOKUP(M209,'機器ｺｰﾄﾞ（非表示）'!$A$2:$H$80,5,FALSE))*N209*VLOOKUP(M209,'機器ｺｰﾄﾞ（非表示）'!$A$2:$H$80,6,FALSE),3))</f>
        <v/>
      </c>
      <c r="R209" s="164">
        <f t="shared" si="93"/>
        <v>0</v>
      </c>
      <c r="S209" s="165" t="str">
        <f t="shared" si="94"/>
        <v/>
      </c>
      <c r="U209" s="140">
        <f t="shared" si="88"/>
        <v>0</v>
      </c>
      <c r="V209" s="140">
        <f t="shared" si="89"/>
        <v>0</v>
      </c>
      <c r="W209" s="140">
        <f t="shared" si="90"/>
        <v>0</v>
      </c>
      <c r="X209" s="140" t="str">
        <f t="shared" si="87"/>
        <v/>
      </c>
      <c r="Y209" s="140">
        <f t="shared" si="95"/>
        <v>0</v>
      </c>
      <c r="Z209" s="140">
        <f t="shared" si="96"/>
        <v>0</v>
      </c>
      <c r="AA209" s="140">
        <f t="shared" si="97"/>
        <v>0</v>
      </c>
      <c r="AB209" s="140">
        <f t="shared" si="98"/>
        <v>0</v>
      </c>
      <c r="AC209" s="140">
        <f t="shared" si="99"/>
        <v>0</v>
      </c>
      <c r="AD209" s="140">
        <f t="shared" si="100"/>
        <v>0</v>
      </c>
      <c r="AE209" s="140">
        <f t="shared" si="101"/>
        <v>0</v>
      </c>
      <c r="AF209" s="140">
        <f t="shared" si="102"/>
        <v>0</v>
      </c>
      <c r="AG209" s="140">
        <f t="shared" si="103"/>
        <v>0</v>
      </c>
      <c r="AH209" s="140">
        <f t="shared" si="104"/>
        <v>0</v>
      </c>
      <c r="AI209" s="140">
        <f t="shared" si="105"/>
        <v>0</v>
      </c>
      <c r="AJ209" s="140">
        <f t="shared" si="106"/>
        <v>0</v>
      </c>
      <c r="AK209" s="140">
        <f t="shared" si="107"/>
        <v>0</v>
      </c>
      <c r="AL209" s="140">
        <f t="shared" si="108"/>
        <v>0</v>
      </c>
      <c r="AM209" s="140">
        <f t="shared" si="109"/>
        <v>0</v>
      </c>
      <c r="AN209" s="140">
        <f t="shared" si="110"/>
        <v>0</v>
      </c>
      <c r="AO209" s="140">
        <f t="shared" si="111"/>
        <v>0</v>
      </c>
      <c r="AP209" s="140">
        <f t="shared" si="112"/>
        <v>0</v>
      </c>
      <c r="AQ209" s="140">
        <f t="shared" si="113"/>
        <v>0</v>
      </c>
    </row>
    <row r="210" spans="2:43">
      <c r="B210" s="205"/>
      <c r="C210" s="170" t="str">
        <f>'【補助シート】契約設備内訳表（負荷）'!D214</f>
        <v/>
      </c>
      <c r="D210" s="157">
        <f>'【補助シート】契約設備内訳表（負荷）'!V214</f>
        <v>0</v>
      </c>
      <c r="E210" s="171">
        <f>'【補助シート】契約設備内訳表（負荷）'!X214</f>
        <v>0</v>
      </c>
      <c r="F210" s="172" t="str">
        <f>IF(C210="","",IF(ISERROR(VLOOKUP(C210,'機器ｺｰﾄﾞ（非表示）'!$A$2:$H$80,3,FALSE)),"",VLOOKUP(C210,'機器ｺｰﾄﾞ（非表示）'!$A$2:$H$80,3,FALSE)))</f>
        <v/>
      </c>
      <c r="G210" s="173" t="str">
        <f>IF(ISBLANK(D210),"",IF(C210=103,(VLOOKUP(D210,$BC$3:$BD$14,2,1))/1000,IF(C210=106,(VLOOKUP(D210,$BF$3:$BG$12,2,1))/1000,IF(C210=104,(VLOOKUP(D210,$AZ$3:$BA$8,2,1))/1000,IF(ISERROR(VLOOKUP(C210,'機器ｺｰﾄﾞ（非表示）'!$A$2:$H$80,5,FALSE)),"",ROUND(VLOOKUP(C210,'機器ｺｰﾄﾞ（非表示）'!$A$2:$H$80,5,FALSE)*D210*VLOOKUP(C210,'機器ｺｰﾄﾞ（非表示）'!$A$2:$H$80,6,FALSE),3))))))</f>
        <v/>
      </c>
      <c r="H210" s="157">
        <f t="shared" si="91"/>
        <v>0</v>
      </c>
      <c r="I210" s="158" t="str">
        <f t="shared" si="92"/>
        <v/>
      </c>
      <c r="L210" s="205"/>
      <c r="M210" s="170" t="str">
        <f>'【補助シート】契約設備内訳表（負荷）'!AG214</f>
        <v/>
      </c>
      <c r="N210" s="174">
        <f>'【補助シート】契約設備内訳表（負荷）'!AY214</f>
        <v>0</v>
      </c>
      <c r="O210" s="171">
        <f>'【補助シート】契約設備内訳表（負荷）'!BA214</f>
        <v>0</v>
      </c>
      <c r="P210" s="175" t="str">
        <f>IF(M210="","",IF(ISERROR(VLOOKUP(M210,'機器ｺｰﾄﾞ（非表示）'!$A$2:$H$80,3,FALSE)),"",VLOOKUP(M210,'機器ｺｰﾄﾞ（非表示）'!$A$2:$H$80,3,FALSE)))</f>
        <v/>
      </c>
      <c r="Q210" s="163" t="str">
        <f>IF(N210=0,"",ROUND(IF(ISERROR(VLOOKUP(M210,'機器ｺｰﾄﾞ（非表示）'!$A$2:$H$80,5,FALSE)),"",VLOOKUP(M210,'機器ｺｰﾄﾞ（非表示）'!$A$2:$H$80,5,FALSE))*N210*VLOOKUP(M210,'機器ｺｰﾄﾞ（非表示）'!$A$2:$H$80,6,FALSE),3))</f>
        <v/>
      </c>
      <c r="R210" s="164">
        <f t="shared" si="93"/>
        <v>0</v>
      </c>
      <c r="S210" s="165" t="str">
        <f t="shared" si="94"/>
        <v/>
      </c>
      <c r="U210" s="140">
        <f t="shared" si="88"/>
        <v>0</v>
      </c>
      <c r="V210" s="140">
        <f t="shared" si="89"/>
        <v>0</v>
      </c>
      <c r="W210" s="140">
        <f t="shared" si="90"/>
        <v>0</v>
      </c>
      <c r="X210" s="140" t="str">
        <f t="shared" si="87"/>
        <v/>
      </c>
      <c r="Y210" s="140">
        <f t="shared" si="95"/>
        <v>0</v>
      </c>
      <c r="Z210" s="140">
        <f t="shared" si="96"/>
        <v>0</v>
      </c>
      <c r="AA210" s="140">
        <f t="shared" si="97"/>
        <v>0</v>
      </c>
      <c r="AB210" s="140">
        <f t="shared" si="98"/>
        <v>0</v>
      </c>
      <c r="AC210" s="140">
        <f t="shared" si="99"/>
        <v>0</v>
      </c>
      <c r="AD210" s="140">
        <f t="shared" si="100"/>
        <v>0</v>
      </c>
      <c r="AE210" s="140">
        <f t="shared" si="101"/>
        <v>0</v>
      </c>
      <c r="AF210" s="140">
        <f t="shared" si="102"/>
        <v>0</v>
      </c>
      <c r="AG210" s="140">
        <f t="shared" si="103"/>
        <v>0</v>
      </c>
      <c r="AH210" s="140">
        <f t="shared" si="104"/>
        <v>0</v>
      </c>
      <c r="AI210" s="140">
        <f t="shared" si="105"/>
        <v>0</v>
      </c>
      <c r="AJ210" s="140">
        <f t="shared" si="106"/>
        <v>0</v>
      </c>
      <c r="AK210" s="140">
        <f t="shared" si="107"/>
        <v>0</v>
      </c>
      <c r="AL210" s="140">
        <f t="shared" si="108"/>
        <v>0</v>
      </c>
      <c r="AM210" s="140">
        <f t="shared" si="109"/>
        <v>0</v>
      </c>
      <c r="AN210" s="140">
        <f t="shared" si="110"/>
        <v>0</v>
      </c>
      <c r="AO210" s="140">
        <f t="shared" si="111"/>
        <v>0</v>
      </c>
      <c r="AP210" s="140">
        <f t="shared" si="112"/>
        <v>0</v>
      </c>
      <c r="AQ210" s="140">
        <f t="shared" si="113"/>
        <v>0</v>
      </c>
    </row>
    <row r="211" spans="2:43">
      <c r="B211" s="205"/>
      <c r="C211" s="170" t="str">
        <f>'【補助シート】契約設備内訳表（負荷）'!D215</f>
        <v/>
      </c>
      <c r="D211" s="157">
        <f>'【補助シート】契約設備内訳表（負荷）'!V215</f>
        <v>0</v>
      </c>
      <c r="E211" s="171">
        <f>'【補助シート】契約設備内訳表（負荷）'!X215</f>
        <v>0</v>
      </c>
      <c r="F211" s="172" t="str">
        <f>IF(C211="","",IF(ISERROR(VLOOKUP(C211,'機器ｺｰﾄﾞ（非表示）'!$A$2:$H$80,3,FALSE)),"",VLOOKUP(C211,'機器ｺｰﾄﾞ（非表示）'!$A$2:$H$80,3,FALSE)))</f>
        <v/>
      </c>
      <c r="G211" s="173" t="str">
        <f>IF(ISBLANK(D211),"",IF(C211=103,(VLOOKUP(D211,$BC$3:$BD$14,2,1))/1000,IF(C211=106,(VLOOKUP(D211,$BF$3:$BG$12,2,1))/1000,IF(C211=104,(VLOOKUP(D211,$AZ$3:$BA$8,2,1))/1000,IF(ISERROR(VLOOKUP(C211,'機器ｺｰﾄﾞ（非表示）'!$A$2:$H$80,5,FALSE)),"",ROUND(VLOOKUP(C211,'機器ｺｰﾄﾞ（非表示）'!$A$2:$H$80,5,FALSE)*D211*VLOOKUP(C211,'機器ｺｰﾄﾞ（非表示）'!$A$2:$H$80,6,FALSE),3))))))</f>
        <v/>
      </c>
      <c r="H211" s="157">
        <f t="shared" si="91"/>
        <v>0</v>
      </c>
      <c r="I211" s="158" t="str">
        <f t="shared" si="92"/>
        <v/>
      </c>
      <c r="L211" s="205"/>
      <c r="M211" s="170" t="str">
        <f>'【補助シート】契約設備内訳表（負荷）'!AG215</f>
        <v/>
      </c>
      <c r="N211" s="174">
        <f>'【補助シート】契約設備内訳表（負荷）'!AY215</f>
        <v>0</v>
      </c>
      <c r="O211" s="171">
        <f>'【補助シート】契約設備内訳表（負荷）'!BA215</f>
        <v>0</v>
      </c>
      <c r="P211" s="175" t="str">
        <f>IF(M211="","",IF(ISERROR(VLOOKUP(M211,'機器ｺｰﾄﾞ（非表示）'!$A$2:$H$80,3,FALSE)),"",VLOOKUP(M211,'機器ｺｰﾄﾞ（非表示）'!$A$2:$H$80,3,FALSE)))</f>
        <v/>
      </c>
      <c r="Q211" s="163" t="str">
        <f>IF(N211=0,"",ROUND(IF(ISERROR(VLOOKUP(M211,'機器ｺｰﾄﾞ（非表示）'!$A$2:$H$80,5,FALSE)),"",VLOOKUP(M211,'機器ｺｰﾄﾞ（非表示）'!$A$2:$H$80,5,FALSE))*N211*VLOOKUP(M211,'機器ｺｰﾄﾞ（非表示）'!$A$2:$H$80,6,FALSE),3))</f>
        <v/>
      </c>
      <c r="R211" s="164">
        <f t="shared" si="93"/>
        <v>0</v>
      </c>
      <c r="S211" s="165" t="str">
        <f t="shared" si="94"/>
        <v/>
      </c>
      <c r="U211" s="140">
        <f t="shared" si="88"/>
        <v>0</v>
      </c>
      <c r="V211" s="140">
        <f t="shared" si="89"/>
        <v>0</v>
      </c>
      <c r="W211" s="140">
        <f t="shared" si="90"/>
        <v>0</v>
      </c>
      <c r="X211" s="140" t="str">
        <f t="shared" si="87"/>
        <v/>
      </c>
      <c r="Y211" s="140">
        <f t="shared" si="95"/>
        <v>0</v>
      </c>
      <c r="Z211" s="140">
        <f t="shared" si="96"/>
        <v>0</v>
      </c>
      <c r="AA211" s="140">
        <f t="shared" si="97"/>
        <v>0</v>
      </c>
      <c r="AB211" s="140">
        <f t="shared" si="98"/>
        <v>0</v>
      </c>
      <c r="AC211" s="140">
        <f t="shared" si="99"/>
        <v>0</v>
      </c>
      <c r="AD211" s="140">
        <f t="shared" si="100"/>
        <v>0</v>
      </c>
      <c r="AE211" s="140">
        <f t="shared" si="101"/>
        <v>0</v>
      </c>
      <c r="AF211" s="140">
        <f t="shared" si="102"/>
        <v>0</v>
      </c>
      <c r="AG211" s="140">
        <f t="shared" si="103"/>
        <v>0</v>
      </c>
      <c r="AH211" s="140">
        <f t="shared" si="104"/>
        <v>0</v>
      </c>
      <c r="AI211" s="140">
        <f t="shared" si="105"/>
        <v>0</v>
      </c>
      <c r="AJ211" s="140">
        <f t="shared" si="106"/>
        <v>0</v>
      </c>
      <c r="AK211" s="140">
        <f t="shared" si="107"/>
        <v>0</v>
      </c>
      <c r="AL211" s="140">
        <f t="shared" si="108"/>
        <v>0</v>
      </c>
      <c r="AM211" s="140">
        <f t="shared" si="109"/>
        <v>0</v>
      </c>
      <c r="AN211" s="140">
        <f t="shared" si="110"/>
        <v>0</v>
      </c>
      <c r="AO211" s="140">
        <f t="shared" si="111"/>
        <v>0</v>
      </c>
      <c r="AP211" s="140">
        <f t="shared" si="112"/>
        <v>0</v>
      </c>
      <c r="AQ211" s="140">
        <f t="shared" si="113"/>
        <v>0</v>
      </c>
    </row>
    <row r="212" spans="2:43">
      <c r="B212" s="205"/>
      <c r="C212" s="170" t="str">
        <f>'【補助シート】契約設備内訳表（負荷）'!D216</f>
        <v/>
      </c>
      <c r="D212" s="157">
        <f>'【補助シート】契約設備内訳表（負荷）'!V216</f>
        <v>0</v>
      </c>
      <c r="E212" s="171">
        <f>'【補助シート】契約設備内訳表（負荷）'!X216</f>
        <v>0</v>
      </c>
      <c r="F212" s="172" t="str">
        <f>IF(C212="","",IF(ISERROR(VLOOKUP(C212,'機器ｺｰﾄﾞ（非表示）'!$A$2:$H$80,3,FALSE)),"",VLOOKUP(C212,'機器ｺｰﾄﾞ（非表示）'!$A$2:$H$80,3,FALSE)))</f>
        <v/>
      </c>
      <c r="G212" s="173" t="str">
        <f>IF(ISBLANK(D212),"",IF(C212=103,(VLOOKUP(D212,$BC$3:$BD$14,2,1))/1000,IF(C212=106,(VLOOKUP(D212,$BF$3:$BG$12,2,1))/1000,IF(C212=104,(VLOOKUP(D212,$AZ$3:$BA$8,2,1))/1000,IF(ISERROR(VLOOKUP(C212,'機器ｺｰﾄﾞ（非表示）'!$A$2:$H$80,5,FALSE)),"",ROUND(VLOOKUP(C212,'機器ｺｰﾄﾞ（非表示）'!$A$2:$H$80,5,FALSE)*D212*VLOOKUP(C212,'機器ｺｰﾄﾞ（非表示）'!$A$2:$H$80,6,FALSE),3))))))</f>
        <v/>
      </c>
      <c r="H212" s="157">
        <f t="shared" si="91"/>
        <v>0</v>
      </c>
      <c r="I212" s="158" t="str">
        <f t="shared" si="92"/>
        <v/>
      </c>
      <c r="L212" s="205"/>
      <c r="M212" s="170" t="str">
        <f>'【補助シート】契約設備内訳表（負荷）'!AG216</f>
        <v/>
      </c>
      <c r="N212" s="174">
        <f>'【補助シート】契約設備内訳表（負荷）'!AY216</f>
        <v>0</v>
      </c>
      <c r="O212" s="171">
        <f>'【補助シート】契約設備内訳表（負荷）'!BA216</f>
        <v>0</v>
      </c>
      <c r="P212" s="175" t="str">
        <f>IF(M212="","",IF(ISERROR(VLOOKUP(M212,'機器ｺｰﾄﾞ（非表示）'!$A$2:$H$80,3,FALSE)),"",VLOOKUP(M212,'機器ｺｰﾄﾞ（非表示）'!$A$2:$H$80,3,FALSE)))</f>
        <v/>
      </c>
      <c r="Q212" s="163" t="str">
        <f>IF(N212=0,"",ROUND(IF(ISERROR(VLOOKUP(M212,'機器ｺｰﾄﾞ（非表示）'!$A$2:$H$80,5,FALSE)),"",VLOOKUP(M212,'機器ｺｰﾄﾞ（非表示）'!$A$2:$H$80,5,FALSE))*N212*VLOOKUP(M212,'機器ｺｰﾄﾞ（非表示）'!$A$2:$H$80,6,FALSE),3))</f>
        <v/>
      </c>
      <c r="R212" s="164">
        <f t="shared" si="93"/>
        <v>0</v>
      </c>
      <c r="S212" s="165" t="str">
        <f t="shared" si="94"/>
        <v/>
      </c>
      <c r="U212" s="140">
        <f t="shared" si="88"/>
        <v>0</v>
      </c>
      <c r="V212" s="140">
        <f t="shared" si="89"/>
        <v>0</v>
      </c>
      <c r="W212" s="140">
        <f t="shared" si="90"/>
        <v>0</v>
      </c>
      <c r="X212" s="140" t="str">
        <f t="shared" si="87"/>
        <v/>
      </c>
      <c r="Y212" s="140">
        <f t="shared" si="95"/>
        <v>0</v>
      </c>
      <c r="Z212" s="140">
        <f t="shared" si="96"/>
        <v>0</v>
      </c>
      <c r="AA212" s="140">
        <f t="shared" si="97"/>
        <v>0</v>
      </c>
      <c r="AB212" s="140">
        <f t="shared" si="98"/>
        <v>0</v>
      </c>
      <c r="AC212" s="140">
        <f t="shared" si="99"/>
        <v>0</v>
      </c>
      <c r="AD212" s="140">
        <f t="shared" si="100"/>
        <v>0</v>
      </c>
      <c r="AE212" s="140">
        <f t="shared" si="101"/>
        <v>0</v>
      </c>
      <c r="AF212" s="140">
        <f t="shared" si="102"/>
        <v>0</v>
      </c>
      <c r="AG212" s="140">
        <f t="shared" si="103"/>
        <v>0</v>
      </c>
      <c r="AH212" s="140">
        <f t="shared" si="104"/>
        <v>0</v>
      </c>
      <c r="AI212" s="140">
        <f t="shared" si="105"/>
        <v>0</v>
      </c>
      <c r="AJ212" s="140">
        <f t="shared" si="106"/>
        <v>0</v>
      </c>
      <c r="AK212" s="140">
        <f t="shared" si="107"/>
        <v>0</v>
      </c>
      <c r="AL212" s="140">
        <f t="shared" si="108"/>
        <v>0</v>
      </c>
      <c r="AM212" s="140">
        <f t="shared" si="109"/>
        <v>0</v>
      </c>
      <c r="AN212" s="140">
        <f t="shared" si="110"/>
        <v>0</v>
      </c>
      <c r="AO212" s="140">
        <f t="shared" si="111"/>
        <v>0</v>
      </c>
      <c r="AP212" s="140">
        <f t="shared" si="112"/>
        <v>0</v>
      </c>
      <c r="AQ212" s="140">
        <f t="shared" si="113"/>
        <v>0</v>
      </c>
    </row>
    <row r="213" spans="2:43">
      <c r="B213" s="205"/>
      <c r="C213" s="170" t="str">
        <f>'【補助シート】契約設備内訳表（負荷）'!D217</f>
        <v/>
      </c>
      <c r="D213" s="157">
        <f>'【補助シート】契約設備内訳表（負荷）'!V217</f>
        <v>0</v>
      </c>
      <c r="E213" s="171">
        <f>'【補助シート】契約設備内訳表（負荷）'!X217</f>
        <v>0</v>
      </c>
      <c r="F213" s="172" t="str">
        <f>IF(C213="","",IF(ISERROR(VLOOKUP(C213,'機器ｺｰﾄﾞ（非表示）'!$A$2:$H$80,3,FALSE)),"",VLOOKUP(C213,'機器ｺｰﾄﾞ（非表示）'!$A$2:$H$80,3,FALSE)))</f>
        <v/>
      </c>
      <c r="G213" s="173" t="str">
        <f>IF(ISBLANK(D213),"",IF(C213=103,(VLOOKUP(D213,$BC$3:$BD$14,2,1))/1000,IF(C213=106,(VLOOKUP(D213,$BF$3:$BG$12,2,1))/1000,IF(C213=104,(VLOOKUP(D213,$AZ$3:$BA$8,2,1))/1000,IF(ISERROR(VLOOKUP(C213,'機器ｺｰﾄﾞ（非表示）'!$A$2:$H$80,5,FALSE)),"",ROUND(VLOOKUP(C213,'機器ｺｰﾄﾞ（非表示）'!$A$2:$H$80,5,FALSE)*D213*VLOOKUP(C213,'機器ｺｰﾄﾞ（非表示）'!$A$2:$H$80,6,FALSE),3))))))</f>
        <v/>
      </c>
      <c r="H213" s="157">
        <f t="shared" si="91"/>
        <v>0</v>
      </c>
      <c r="I213" s="158" t="str">
        <f t="shared" si="92"/>
        <v/>
      </c>
      <c r="L213" s="205"/>
      <c r="M213" s="170" t="str">
        <f>'【補助シート】契約設備内訳表（負荷）'!AG217</f>
        <v/>
      </c>
      <c r="N213" s="174">
        <f>'【補助シート】契約設備内訳表（負荷）'!AY217</f>
        <v>0</v>
      </c>
      <c r="O213" s="171">
        <f>'【補助シート】契約設備内訳表（負荷）'!BA217</f>
        <v>0</v>
      </c>
      <c r="P213" s="175" t="str">
        <f>IF(M213="","",IF(ISERROR(VLOOKUP(M213,'機器ｺｰﾄﾞ（非表示）'!$A$2:$H$80,3,FALSE)),"",VLOOKUP(M213,'機器ｺｰﾄﾞ（非表示）'!$A$2:$H$80,3,FALSE)))</f>
        <v/>
      </c>
      <c r="Q213" s="163" t="str">
        <f>IF(N213=0,"",ROUND(IF(ISERROR(VLOOKUP(M213,'機器ｺｰﾄﾞ（非表示）'!$A$2:$H$80,5,FALSE)),"",VLOOKUP(M213,'機器ｺｰﾄﾞ（非表示）'!$A$2:$H$80,5,FALSE))*N213*VLOOKUP(M213,'機器ｺｰﾄﾞ（非表示）'!$A$2:$H$80,6,FALSE),3))</f>
        <v/>
      </c>
      <c r="R213" s="164">
        <f t="shared" si="93"/>
        <v>0</v>
      </c>
      <c r="S213" s="165" t="str">
        <f t="shared" si="94"/>
        <v/>
      </c>
      <c r="U213" s="140">
        <f t="shared" si="88"/>
        <v>0</v>
      </c>
      <c r="V213" s="140">
        <f t="shared" si="89"/>
        <v>0</v>
      </c>
      <c r="W213" s="140">
        <f t="shared" si="90"/>
        <v>0</v>
      </c>
      <c r="X213" s="140" t="str">
        <f t="shared" si="87"/>
        <v/>
      </c>
      <c r="Y213" s="140">
        <f t="shared" si="95"/>
        <v>0</v>
      </c>
      <c r="Z213" s="140">
        <f t="shared" si="96"/>
        <v>0</v>
      </c>
      <c r="AA213" s="140">
        <f t="shared" si="97"/>
        <v>0</v>
      </c>
      <c r="AB213" s="140">
        <f t="shared" si="98"/>
        <v>0</v>
      </c>
      <c r="AC213" s="140">
        <f t="shared" si="99"/>
        <v>0</v>
      </c>
      <c r="AD213" s="140">
        <f t="shared" si="100"/>
        <v>0</v>
      </c>
      <c r="AE213" s="140">
        <f t="shared" si="101"/>
        <v>0</v>
      </c>
      <c r="AF213" s="140">
        <f t="shared" si="102"/>
        <v>0</v>
      </c>
      <c r="AG213" s="140">
        <f t="shared" si="103"/>
        <v>0</v>
      </c>
      <c r="AH213" s="140">
        <f t="shared" si="104"/>
        <v>0</v>
      </c>
      <c r="AI213" s="140">
        <f t="shared" si="105"/>
        <v>0</v>
      </c>
      <c r="AJ213" s="140">
        <f t="shared" si="106"/>
        <v>0</v>
      </c>
      <c r="AK213" s="140">
        <f t="shared" si="107"/>
        <v>0</v>
      </c>
      <c r="AL213" s="140">
        <f t="shared" si="108"/>
        <v>0</v>
      </c>
      <c r="AM213" s="140">
        <f t="shared" si="109"/>
        <v>0</v>
      </c>
      <c r="AN213" s="140">
        <f t="shared" si="110"/>
        <v>0</v>
      </c>
      <c r="AO213" s="140">
        <f t="shared" si="111"/>
        <v>0</v>
      </c>
      <c r="AP213" s="140">
        <f t="shared" si="112"/>
        <v>0</v>
      </c>
      <c r="AQ213" s="140">
        <f t="shared" si="113"/>
        <v>0</v>
      </c>
    </row>
    <row r="214" spans="2:43">
      <c r="B214" s="205"/>
      <c r="C214" s="170" t="str">
        <f>'【補助シート】契約設備内訳表（負荷）'!D218</f>
        <v/>
      </c>
      <c r="D214" s="157">
        <f>'【補助シート】契約設備内訳表（負荷）'!V218</f>
        <v>0</v>
      </c>
      <c r="E214" s="171">
        <f>'【補助シート】契約設備内訳表（負荷）'!X218</f>
        <v>0</v>
      </c>
      <c r="F214" s="172" t="str">
        <f>IF(C214="","",IF(ISERROR(VLOOKUP(C214,'機器ｺｰﾄﾞ（非表示）'!$A$2:$H$80,3,FALSE)),"",VLOOKUP(C214,'機器ｺｰﾄﾞ（非表示）'!$A$2:$H$80,3,FALSE)))</f>
        <v/>
      </c>
      <c r="G214" s="173" t="str">
        <f>IF(ISBLANK(D214),"",IF(C214=103,(VLOOKUP(D214,$BC$3:$BD$14,2,1))/1000,IF(C214=106,(VLOOKUP(D214,$BF$3:$BG$12,2,1))/1000,IF(C214=104,(VLOOKUP(D214,$AZ$3:$BA$8,2,1))/1000,IF(ISERROR(VLOOKUP(C214,'機器ｺｰﾄﾞ（非表示）'!$A$2:$H$80,5,FALSE)),"",ROUND(VLOOKUP(C214,'機器ｺｰﾄﾞ（非表示）'!$A$2:$H$80,5,FALSE)*D214*VLOOKUP(C214,'機器ｺｰﾄﾞ（非表示）'!$A$2:$H$80,6,FALSE),3))))))</f>
        <v/>
      </c>
      <c r="H214" s="157">
        <f t="shared" si="91"/>
        <v>0</v>
      </c>
      <c r="I214" s="158" t="str">
        <f t="shared" si="92"/>
        <v/>
      </c>
      <c r="L214" s="205"/>
      <c r="M214" s="170" t="str">
        <f>'【補助シート】契約設備内訳表（負荷）'!AG218</f>
        <v/>
      </c>
      <c r="N214" s="174">
        <f>'【補助シート】契約設備内訳表（負荷）'!AY218</f>
        <v>0</v>
      </c>
      <c r="O214" s="171">
        <f>'【補助シート】契約設備内訳表（負荷）'!BA218</f>
        <v>0</v>
      </c>
      <c r="P214" s="175" t="str">
        <f>IF(M214="","",IF(ISERROR(VLOOKUP(M214,'機器ｺｰﾄﾞ（非表示）'!$A$2:$H$80,3,FALSE)),"",VLOOKUP(M214,'機器ｺｰﾄﾞ（非表示）'!$A$2:$H$80,3,FALSE)))</f>
        <v/>
      </c>
      <c r="Q214" s="163" t="str">
        <f>IF(N214=0,"",ROUND(IF(ISERROR(VLOOKUP(M214,'機器ｺｰﾄﾞ（非表示）'!$A$2:$H$80,5,FALSE)),"",VLOOKUP(M214,'機器ｺｰﾄﾞ（非表示）'!$A$2:$H$80,5,FALSE))*N214*VLOOKUP(M214,'機器ｺｰﾄﾞ（非表示）'!$A$2:$H$80,6,FALSE),3))</f>
        <v/>
      </c>
      <c r="R214" s="164">
        <f t="shared" si="93"/>
        <v>0</v>
      </c>
      <c r="S214" s="165" t="str">
        <f t="shared" si="94"/>
        <v/>
      </c>
      <c r="U214" s="140">
        <f t="shared" si="88"/>
        <v>0</v>
      </c>
      <c r="V214" s="140">
        <f t="shared" si="89"/>
        <v>0</v>
      </c>
      <c r="W214" s="140">
        <f t="shared" si="90"/>
        <v>0</v>
      </c>
      <c r="X214" s="140" t="str">
        <f t="shared" si="87"/>
        <v/>
      </c>
      <c r="Y214" s="140">
        <f t="shared" si="95"/>
        <v>0</v>
      </c>
      <c r="Z214" s="140">
        <f t="shared" si="96"/>
        <v>0</v>
      </c>
      <c r="AA214" s="140">
        <f t="shared" si="97"/>
        <v>0</v>
      </c>
      <c r="AB214" s="140">
        <f t="shared" si="98"/>
        <v>0</v>
      </c>
      <c r="AC214" s="140">
        <f t="shared" si="99"/>
        <v>0</v>
      </c>
      <c r="AD214" s="140">
        <f t="shared" si="100"/>
        <v>0</v>
      </c>
      <c r="AE214" s="140">
        <f t="shared" si="101"/>
        <v>0</v>
      </c>
      <c r="AF214" s="140">
        <f t="shared" si="102"/>
        <v>0</v>
      </c>
      <c r="AG214" s="140">
        <f t="shared" si="103"/>
        <v>0</v>
      </c>
      <c r="AH214" s="140">
        <f t="shared" si="104"/>
        <v>0</v>
      </c>
      <c r="AI214" s="140">
        <f t="shared" si="105"/>
        <v>0</v>
      </c>
      <c r="AJ214" s="140">
        <f t="shared" si="106"/>
        <v>0</v>
      </c>
      <c r="AK214" s="140">
        <f t="shared" si="107"/>
        <v>0</v>
      </c>
      <c r="AL214" s="140">
        <f t="shared" si="108"/>
        <v>0</v>
      </c>
      <c r="AM214" s="140">
        <f t="shared" si="109"/>
        <v>0</v>
      </c>
      <c r="AN214" s="140">
        <f t="shared" si="110"/>
        <v>0</v>
      </c>
      <c r="AO214" s="140">
        <f t="shared" si="111"/>
        <v>0</v>
      </c>
      <c r="AP214" s="140">
        <f t="shared" si="112"/>
        <v>0</v>
      </c>
      <c r="AQ214" s="140">
        <f t="shared" si="113"/>
        <v>0</v>
      </c>
    </row>
    <row r="215" spans="2:43">
      <c r="B215" s="205"/>
      <c r="C215" s="170" t="str">
        <f>'【補助シート】契約設備内訳表（負荷）'!D219</f>
        <v/>
      </c>
      <c r="D215" s="157">
        <f>'【補助シート】契約設備内訳表（負荷）'!V219</f>
        <v>0</v>
      </c>
      <c r="E215" s="171">
        <f>'【補助シート】契約設備内訳表（負荷）'!X219</f>
        <v>0</v>
      </c>
      <c r="F215" s="172" t="str">
        <f>IF(C215="","",IF(ISERROR(VLOOKUP(C215,'機器ｺｰﾄﾞ（非表示）'!$A$2:$H$80,3,FALSE)),"",VLOOKUP(C215,'機器ｺｰﾄﾞ（非表示）'!$A$2:$H$80,3,FALSE)))</f>
        <v/>
      </c>
      <c r="G215" s="173" t="str">
        <f>IF(ISBLANK(D215),"",IF(C215=103,(VLOOKUP(D215,$BC$3:$BD$14,2,1))/1000,IF(C215=106,(VLOOKUP(D215,$BF$3:$BG$12,2,1))/1000,IF(C215=104,(VLOOKUP(D215,$AZ$3:$BA$8,2,1))/1000,IF(ISERROR(VLOOKUP(C215,'機器ｺｰﾄﾞ（非表示）'!$A$2:$H$80,5,FALSE)),"",ROUND(VLOOKUP(C215,'機器ｺｰﾄﾞ（非表示）'!$A$2:$H$80,5,FALSE)*D215*VLOOKUP(C215,'機器ｺｰﾄﾞ（非表示）'!$A$2:$H$80,6,FALSE),3))))))</f>
        <v/>
      </c>
      <c r="H215" s="157">
        <f t="shared" si="91"/>
        <v>0</v>
      </c>
      <c r="I215" s="158" t="str">
        <f t="shared" si="92"/>
        <v/>
      </c>
      <c r="L215" s="205"/>
      <c r="M215" s="170" t="str">
        <f>'【補助シート】契約設備内訳表（負荷）'!AG219</f>
        <v/>
      </c>
      <c r="N215" s="174">
        <f>'【補助シート】契約設備内訳表（負荷）'!AY219</f>
        <v>0</v>
      </c>
      <c r="O215" s="171">
        <f>'【補助シート】契約設備内訳表（負荷）'!BA219</f>
        <v>0</v>
      </c>
      <c r="P215" s="175" t="str">
        <f>IF(M215="","",IF(ISERROR(VLOOKUP(M215,'機器ｺｰﾄﾞ（非表示）'!$A$2:$H$80,3,FALSE)),"",VLOOKUP(M215,'機器ｺｰﾄﾞ（非表示）'!$A$2:$H$80,3,FALSE)))</f>
        <v/>
      </c>
      <c r="Q215" s="163" t="str">
        <f>IF(N215=0,"",ROUND(IF(ISERROR(VLOOKUP(M215,'機器ｺｰﾄﾞ（非表示）'!$A$2:$H$80,5,FALSE)),"",VLOOKUP(M215,'機器ｺｰﾄﾞ（非表示）'!$A$2:$H$80,5,FALSE))*N215*VLOOKUP(M215,'機器ｺｰﾄﾞ（非表示）'!$A$2:$H$80,6,FALSE),3))</f>
        <v/>
      </c>
      <c r="R215" s="164">
        <f t="shared" si="93"/>
        <v>0</v>
      </c>
      <c r="S215" s="165" t="str">
        <f t="shared" si="94"/>
        <v/>
      </c>
      <c r="U215" s="140">
        <f t="shared" si="88"/>
        <v>0</v>
      </c>
      <c r="V215" s="140">
        <f t="shared" si="89"/>
        <v>0</v>
      </c>
      <c r="W215" s="140">
        <f t="shared" si="90"/>
        <v>0</v>
      </c>
      <c r="X215" s="140" t="str">
        <f t="shared" si="87"/>
        <v/>
      </c>
      <c r="Y215" s="140">
        <f t="shared" si="95"/>
        <v>0</v>
      </c>
      <c r="Z215" s="140">
        <f t="shared" si="96"/>
        <v>0</v>
      </c>
      <c r="AA215" s="140">
        <f t="shared" si="97"/>
        <v>0</v>
      </c>
      <c r="AB215" s="140">
        <f t="shared" si="98"/>
        <v>0</v>
      </c>
      <c r="AC215" s="140">
        <f t="shared" si="99"/>
        <v>0</v>
      </c>
      <c r="AD215" s="140">
        <f t="shared" si="100"/>
        <v>0</v>
      </c>
      <c r="AE215" s="140">
        <f t="shared" si="101"/>
        <v>0</v>
      </c>
      <c r="AF215" s="140">
        <f t="shared" si="102"/>
        <v>0</v>
      </c>
      <c r="AG215" s="140">
        <f t="shared" si="103"/>
        <v>0</v>
      </c>
      <c r="AH215" s="140">
        <f t="shared" si="104"/>
        <v>0</v>
      </c>
      <c r="AI215" s="140">
        <f t="shared" si="105"/>
        <v>0</v>
      </c>
      <c r="AJ215" s="140">
        <f t="shared" si="106"/>
        <v>0</v>
      </c>
      <c r="AK215" s="140">
        <f t="shared" si="107"/>
        <v>0</v>
      </c>
      <c r="AL215" s="140">
        <f t="shared" si="108"/>
        <v>0</v>
      </c>
      <c r="AM215" s="140">
        <f t="shared" si="109"/>
        <v>0</v>
      </c>
      <c r="AN215" s="140">
        <f t="shared" si="110"/>
        <v>0</v>
      </c>
      <c r="AO215" s="140">
        <f t="shared" si="111"/>
        <v>0</v>
      </c>
      <c r="AP215" s="140">
        <f t="shared" si="112"/>
        <v>0</v>
      </c>
      <c r="AQ215" s="140">
        <f t="shared" si="113"/>
        <v>0</v>
      </c>
    </row>
    <row r="216" spans="2:43">
      <c r="B216" s="205"/>
      <c r="C216" s="170" t="str">
        <f>'【補助シート】契約設備内訳表（負荷）'!D220</f>
        <v/>
      </c>
      <c r="D216" s="157">
        <f>'【補助シート】契約設備内訳表（負荷）'!V220</f>
        <v>0</v>
      </c>
      <c r="E216" s="171">
        <f>'【補助シート】契約設備内訳表（負荷）'!X220</f>
        <v>0</v>
      </c>
      <c r="F216" s="172" t="str">
        <f>IF(C216="","",IF(ISERROR(VLOOKUP(C216,'機器ｺｰﾄﾞ（非表示）'!$A$2:$H$80,3,FALSE)),"",VLOOKUP(C216,'機器ｺｰﾄﾞ（非表示）'!$A$2:$H$80,3,FALSE)))</f>
        <v/>
      </c>
      <c r="G216" s="173" t="str">
        <f>IF(ISBLANK(D216),"",IF(C216=103,(VLOOKUP(D216,$BC$3:$BD$14,2,1))/1000,IF(C216=106,(VLOOKUP(D216,$BF$3:$BG$12,2,1))/1000,IF(C216=104,(VLOOKUP(D216,$AZ$3:$BA$8,2,1))/1000,IF(ISERROR(VLOOKUP(C216,'機器ｺｰﾄﾞ（非表示）'!$A$2:$H$80,5,FALSE)),"",ROUND(VLOOKUP(C216,'機器ｺｰﾄﾞ（非表示）'!$A$2:$H$80,5,FALSE)*D216*VLOOKUP(C216,'機器ｺｰﾄﾞ（非表示）'!$A$2:$H$80,6,FALSE),3))))))</f>
        <v/>
      </c>
      <c r="H216" s="157">
        <f t="shared" si="91"/>
        <v>0</v>
      </c>
      <c r="I216" s="158" t="str">
        <f t="shared" si="92"/>
        <v/>
      </c>
      <c r="L216" s="205"/>
      <c r="M216" s="170" t="str">
        <f>'【補助シート】契約設備内訳表（負荷）'!AG220</f>
        <v/>
      </c>
      <c r="N216" s="174">
        <f>'【補助シート】契約設備内訳表（負荷）'!AY220</f>
        <v>0</v>
      </c>
      <c r="O216" s="171">
        <f>'【補助シート】契約設備内訳表（負荷）'!BA220</f>
        <v>0</v>
      </c>
      <c r="P216" s="175" t="str">
        <f>IF(M216="","",IF(ISERROR(VLOOKUP(M216,'機器ｺｰﾄﾞ（非表示）'!$A$2:$H$80,3,FALSE)),"",VLOOKUP(M216,'機器ｺｰﾄﾞ（非表示）'!$A$2:$H$80,3,FALSE)))</f>
        <v/>
      </c>
      <c r="Q216" s="163" t="str">
        <f>IF(N216=0,"",ROUND(IF(ISERROR(VLOOKUP(M216,'機器ｺｰﾄﾞ（非表示）'!$A$2:$H$80,5,FALSE)),"",VLOOKUP(M216,'機器ｺｰﾄﾞ（非表示）'!$A$2:$H$80,5,FALSE))*N216*VLOOKUP(M216,'機器ｺｰﾄﾞ（非表示）'!$A$2:$H$80,6,FALSE),3))</f>
        <v/>
      </c>
      <c r="R216" s="164">
        <f t="shared" si="93"/>
        <v>0</v>
      </c>
      <c r="S216" s="165" t="str">
        <f t="shared" si="94"/>
        <v/>
      </c>
      <c r="U216" s="140">
        <f t="shared" si="88"/>
        <v>0</v>
      </c>
      <c r="V216" s="140">
        <f t="shared" si="89"/>
        <v>0</v>
      </c>
      <c r="W216" s="140">
        <f t="shared" si="90"/>
        <v>0</v>
      </c>
      <c r="X216" s="140" t="str">
        <f t="shared" si="87"/>
        <v/>
      </c>
      <c r="Y216" s="140">
        <f t="shared" si="95"/>
        <v>0</v>
      </c>
      <c r="Z216" s="140">
        <f t="shared" si="96"/>
        <v>0</v>
      </c>
      <c r="AA216" s="140">
        <f t="shared" si="97"/>
        <v>0</v>
      </c>
      <c r="AB216" s="140">
        <f t="shared" si="98"/>
        <v>0</v>
      </c>
      <c r="AC216" s="140">
        <f t="shared" si="99"/>
        <v>0</v>
      </c>
      <c r="AD216" s="140">
        <f t="shared" si="100"/>
        <v>0</v>
      </c>
      <c r="AE216" s="140">
        <f t="shared" si="101"/>
        <v>0</v>
      </c>
      <c r="AF216" s="140">
        <f t="shared" si="102"/>
        <v>0</v>
      </c>
      <c r="AG216" s="140">
        <f t="shared" si="103"/>
        <v>0</v>
      </c>
      <c r="AH216" s="140">
        <f t="shared" si="104"/>
        <v>0</v>
      </c>
      <c r="AI216" s="140">
        <f t="shared" si="105"/>
        <v>0</v>
      </c>
      <c r="AJ216" s="140">
        <f t="shared" si="106"/>
        <v>0</v>
      </c>
      <c r="AK216" s="140">
        <f t="shared" si="107"/>
        <v>0</v>
      </c>
      <c r="AL216" s="140">
        <f t="shared" si="108"/>
        <v>0</v>
      </c>
      <c r="AM216" s="140">
        <f t="shared" si="109"/>
        <v>0</v>
      </c>
      <c r="AN216" s="140">
        <f t="shared" si="110"/>
        <v>0</v>
      </c>
      <c r="AO216" s="140">
        <f t="shared" si="111"/>
        <v>0</v>
      </c>
      <c r="AP216" s="140">
        <f t="shared" si="112"/>
        <v>0</v>
      </c>
      <c r="AQ216" s="140">
        <f t="shared" si="113"/>
        <v>0</v>
      </c>
    </row>
    <row r="217" spans="2:43">
      <c r="B217" s="205"/>
      <c r="C217" s="170" t="str">
        <f>'【補助シート】契約設備内訳表（負荷）'!D221</f>
        <v/>
      </c>
      <c r="D217" s="157">
        <f>'【補助シート】契約設備内訳表（負荷）'!V221</f>
        <v>0</v>
      </c>
      <c r="E217" s="171">
        <f>'【補助シート】契約設備内訳表（負荷）'!X221</f>
        <v>0</v>
      </c>
      <c r="F217" s="172" t="str">
        <f>IF(C217="","",IF(ISERROR(VLOOKUP(C217,'機器ｺｰﾄﾞ（非表示）'!$A$2:$H$80,3,FALSE)),"",VLOOKUP(C217,'機器ｺｰﾄﾞ（非表示）'!$A$2:$H$80,3,FALSE)))</f>
        <v/>
      </c>
      <c r="G217" s="173" t="str">
        <f>IF(ISBLANK(D217),"",IF(C217=103,(VLOOKUP(D217,$BC$3:$BD$14,2,1))/1000,IF(C217=106,(VLOOKUP(D217,$BF$3:$BG$12,2,1))/1000,IF(C217=104,(VLOOKUP(D217,$AZ$3:$BA$8,2,1))/1000,IF(ISERROR(VLOOKUP(C217,'機器ｺｰﾄﾞ（非表示）'!$A$2:$H$80,5,FALSE)),"",ROUND(VLOOKUP(C217,'機器ｺｰﾄﾞ（非表示）'!$A$2:$H$80,5,FALSE)*D217*VLOOKUP(C217,'機器ｺｰﾄﾞ（非表示）'!$A$2:$H$80,6,FALSE),3))))))</f>
        <v/>
      </c>
      <c r="H217" s="157">
        <f t="shared" si="91"/>
        <v>0</v>
      </c>
      <c r="I217" s="158" t="str">
        <f t="shared" si="92"/>
        <v/>
      </c>
      <c r="L217" s="205"/>
      <c r="M217" s="170" t="str">
        <f>'【補助シート】契約設備内訳表（負荷）'!AG221</f>
        <v/>
      </c>
      <c r="N217" s="174">
        <f>'【補助シート】契約設備内訳表（負荷）'!AY221</f>
        <v>0</v>
      </c>
      <c r="O217" s="171">
        <f>'【補助シート】契約設備内訳表（負荷）'!BA221</f>
        <v>0</v>
      </c>
      <c r="P217" s="175" t="str">
        <f>IF(M217="","",IF(ISERROR(VLOOKUP(M217,'機器ｺｰﾄﾞ（非表示）'!$A$2:$H$80,3,FALSE)),"",VLOOKUP(M217,'機器ｺｰﾄﾞ（非表示）'!$A$2:$H$80,3,FALSE)))</f>
        <v/>
      </c>
      <c r="Q217" s="163" t="str">
        <f>IF(N217=0,"",ROUND(IF(ISERROR(VLOOKUP(M217,'機器ｺｰﾄﾞ（非表示）'!$A$2:$H$80,5,FALSE)),"",VLOOKUP(M217,'機器ｺｰﾄﾞ（非表示）'!$A$2:$H$80,5,FALSE))*N217*VLOOKUP(M217,'機器ｺｰﾄﾞ（非表示）'!$A$2:$H$80,6,FALSE),3))</f>
        <v/>
      </c>
      <c r="R217" s="164">
        <f t="shared" si="93"/>
        <v>0</v>
      </c>
      <c r="S217" s="165" t="str">
        <f t="shared" si="94"/>
        <v/>
      </c>
      <c r="U217" s="140">
        <f t="shared" si="88"/>
        <v>0</v>
      </c>
      <c r="V217" s="140">
        <f t="shared" si="89"/>
        <v>0</v>
      </c>
      <c r="W217" s="140">
        <f t="shared" si="90"/>
        <v>0</v>
      </c>
      <c r="X217" s="140" t="str">
        <f t="shared" si="87"/>
        <v/>
      </c>
      <c r="Y217" s="140">
        <f t="shared" si="95"/>
        <v>0</v>
      </c>
      <c r="Z217" s="140">
        <f t="shared" si="96"/>
        <v>0</v>
      </c>
      <c r="AA217" s="140">
        <f t="shared" si="97"/>
        <v>0</v>
      </c>
      <c r="AB217" s="140">
        <f t="shared" si="98"/>
        <v>0</v>
      </c>
      <c r="AC217" s="140">
        <f t="shared" si="99"/>
        <v>0</v>
      </c>
      <c r="AD217" s="140">
        <f t="shared" si="100"/>
        <v>0</v>
      </c>
      <c r="AE217" s="140">
        <f t="shared" si="101"/>
        <v>0</v>
      </c>
      <c r="AF217" s="140">
        <f t="shared" si="102"/>
        <v>0</v>
      </c>
      <c r="AG217" s="140">
        <f t="shared" si="103"/>
        <v>0</v>
      </c>
      <c r="AH217" s="140">
        <f t="shared" si="104"/>
        <v>0</v>
      </c>
      <c r="AI217" s="140">
        <f t="shared" si="105"/>
        <v>0</v>
      </c>
      <c r="AJ217" s="140">
        <f t="shared" si="106"/>
        <v>0</v>
      </c>
      <c r="AK217" s="140">
        <f t="shared" si="107"/>
        <v>0</v>
      </c>
      <c r="AL217" s="140">
        <f t="shared" si="108"/>
        <v>0</v>
      </c>
      <c r="AM217" s="140">
        <f t="shared" si="109"/>
        <v>0</v>
      </c>
      <c r="AN217" s="140">
        <f t="shared" si="110"/>
        <v>0</v>
      </c>
      <c r="AO217" s="140">
        <f t="shared" si="111"/>
        <v>0</v>
      </c>
      <c r="AP217" s="140">
        <f t="shared" si="112"/>
        <v>0</v>
      </c>
      <c r="AQ217" s="140">
        <f t="shared" si="113"/>
        <v>0</v>
      </c>
    </row>
    <row r="218" spans="2:43">
      <c r="B218" s="205"/>
      <c r="C218" s="170" t="str">
        <f>'【補助シート】契約設備内訳表（負荷）'!D222</f>
        <v/>
      </c>
      <c r="D218" s="157">
        <f>'【補助シート】契約設備内訳表（負荷）'!V222</f>
        <v>0</v>
      </c>
      <c r="E218" s="171">
        <f>'【補助シート】契約設備内訳表（負荷）'!X222</f>
        <v>0</v>
      </c>
      <c r="F218" s="172" t="str">
        <f>IF(C218="","",IF(ISERROR(VLOOKUP(C218,'機器ｺｰﾄﾞ（非表示）'!$A$2:$H$80,3,FALSE)),"",VLOOKUP(C218,'機器ｺｰﾄﾞ（非表示）'!$A$2:$H$80,3,FALSE)))</f>
        <v/>
      </c>
      <c r="G218" s="173" t="str">
        <f>IF(ISBLANK(D218),"",IF(C218=103,(VLOOKUP(D218,$BC$3:$BD$14,2,1))/1000,IF(C218=106,(VLOOKUP(D218,$BF$3:$BG$12,2,1))/1000,IF(C218=104,(VLOOKUP(D218,$AZ$3:$BA$8,2,1))/1000,IF(ISERROR(VLOOKUP(C218,'機器ｺｰﾄﾞ（非表示）'!$A$2:$H$80,5,FALSE)),"",ROUND(VLOOKUP(C218,'機器ｺｰﾄﾞ（非表示）'!$A$2:$H$80,5,FALSE)*D218*VLOOKUP(C218,'機器ｺｰﾄﾞ（非表示）'!$A$2:$H$80,6,FALSE),3))))))</f>
        <v/>
      </c>
      <c r="H218" s="157">
        <f t="shared" si="91"/>
        <v>0</v>
      </c>
      <c r="I218" s="158" t="str">
        <f t="shared" si="92"/>
        <v/>
      </c>
      <c r="L218" s="205"/>
      <c r="M218" s="170" t="str">
        <f>'【補助シート】契約設備内訳表（負荷）'!AG222</f>
        <v/>
      </c>
      <c r="N218" s="174">
        <f>'【補助シート】契約設備内訳表（負荷）'!AY222</f>
        <v>0</v>
      </c>
      <c r="O218" s="171">
        <f>'【補助シート】契約設備内訳表（負荷）'!BA222</f>
        <v>0</v>
      </c>
      <c r="P218" s="175" t="str">
        <f>IF(M218="","",IF(ISERROR(VLOOKUP(M218,'機器ｺｰﾄﾞ（非表示）'!$A$2:$H$80,3,FALSE)),"",VLOOKUP(M218,'機器ｺｰﾄﾞ（非表示）'!$A$2:$H$80,3,FALSE)))</f>
        <v/>
      </c>
      <c r="Q218" s="163" t="str">
        <f>IF(N218=0,"",ROUND(IF(ISERROR(VLOOKUP(M218,'機器ｺｰﾄﾞ（非表示）'!$A$2:$H$80,5,FALSE)),"",VLOOKUP(M218,'機器ｺｰﾄﾞ（非表示）'!$A$2:$H$80,5,FALSE))*N218*VLOOKUP(M218,'機器ｺｰﾄﾞ（非表示）'!$A$2:$H$80,6,FALSE),3))</f>
        <v/>
      </c>
      <c r="R218" s="164">
        <f t="shared" si="93"/>
        <v>0</v>
      </c>
      <c r="S218" s="165" t="str">
        <f t="shared" si="94"/>
        <v/>
      </c>
      <c r="U218" s="140">
        <f t="shared" si="88"/>
        <v>0</v>
      </c>
      <c r="V218" s="140">
        <f t="shared" si="89"/>
        <v>0</v>
      </c>
      <c r="W218" s="140">
        <f t="shared" si="90"/>
        <v>0</v>
      </c>
      <c r="X218" s="140" t="str">
        <f t="shared" si="87"/>
        <v/>
      </c>
      <c r="Y218" s="140">
        <f t="shared" si="95"/>
        <v>0</v>
      </c>
      <c r="Z218" s="140">
        <f t="shared" si="96"/>
        <v>0</v>
      </c>
      <c r="AA218" s="140">
        <f t="shared" si="97"/>
        <v>0</v>
      </c>
      <c r="AB218" s="140">
        <f t="shared" si="98"/>
        <v>0</v>
      </c>
      <c r="AC218" s="140">
        <f t="shared" si="99"/>
        <v>0</v>
      </c>
      <c r="AD218" s="140">
        <f t="shared" si="100"/>
        <v>0</v>
      </c>
      <c r="AE218" s="140">
        <f t="shared" si="101"/>
        <v>0</v>
      </c>
      <c r="AF218" s="140">
        <f t="shared" si="102"/>
        <v>0</v>
      </c>
      <c r="AG218" s="140">
        <f t="shared" si="103"/>
        <v>0</v>
      </c>
      <c r="AH218" s="140">
        <f t="shared" si="104"/>
        <v>0</v>
      </c>
      <c r="AI218" s="140">
        <f t="shared" si="105"/>
        <v>0</v>
      </c>
      <c r="AJ218" s="140">
        <f t="shared" si="106"/>
        <v>0</v>
      </c>
      <c r="AK218" s="140">
        <f t="shared" si="107"/>
        <v>0</v>
      </c>
      <c r="AL218" s="140">
        <f t="shared" si="108"/>
        <v>0</v>
      </c>
      <c r="AM218" s="140">
        <f t="shared" si="109"/>
        <v>0</v>
      </c>
      <c r="AN218" s="140">
        <f t="shared" si="110"/>
        <v>0</v>
      </c>
      <c r="AO218" s="140">
        <f t="shared" si="111"/>
        <v>0</v>
      </c>
      <c r="AP218" s="140">
        <f t="shared" si="112"/>
        <v>0</v>
      </c>
      <c r="AQ218" s="140">
        <f t="shared" si="113"/>
        <v>0</v>
      </c>
    </row>
    <row r="219" spans="2:43">
      <c r="B219" s="205"/>
      <c r="C219" s="170" t="str">
        <f>'【補助シート】契約設備内訳表（負荷）'!D223</f>
        <v/>
      </c>
      <c r="D219" s="157">
        <f>'【補助シート】契約設備内訳表（負荷）'!V223</f>
        <v>0</v>
      </c>
      <c r="E219" s="171">
        <f>'【補助シート】契約設備内訳表（負荷）'!X223</f>
        <v>0</v>
      </c>
      <c r="F219" s="172" t="str">
        <f>IF(C219="","",IF(ISERROR(VLOOKUP(C219,'機器ｺｰﾄﾞ（非表示）'!$A$2:$H$80,3,FALSE)),"",VLOOKUP(C219,'機器ｺｰﾄﾞ（非表示）'!$A$2:$H$80,3,FALSE)))</f>
        <v/>
      </c>
      <c r="G219" s="173" t="str">
        <f>IF(ISBLANK(D219),"",IF(C219=103,(VLOOKUP(D219,$BC$3:$BD$14,2,1))/1000,IF(C219=106,(VLOOKUP(D219,$BF$3:$BG$12,2,1))/1000,IF(C219=104,(VLOOKUP(D219,$AZ$3:$BA$8,2,1))/1000,IF(ISERROR(VLOOKUP(C219,'機器ｺｰﾄﾞ（非表示）'!$A$2:$H$80,5,FALSE)),"",ROUND(VLOOKUP(C219,'機器ｺｰﾄﾞ（非表示）'!$A$2:$H$80,5,FALSE)*D219*VLOOKUP(C219,'機器ｺｰﾄﾞ（非表示）'!$A$2:$H$80,6,FALSE),3))))))</f>
        <v/>
      </c>
      <c r="H219" s="157">
        <f t="shared" si="91"/>
        <v>0</v>
      </c>
      <c r="I219" s="158" t="str">
        <f t="shared" si="92"/>
        <v/>
      </c>
      <c r="L219" s="205"/>
      <c r="M219" s="170" t="str">
        <f>'【補助シート】契約設備内訳表（負荷）'!AG223</f>
        <v/>
      </c>
      <c r="N219" s="174">
        <f>'【補助シート】契約設備内訳表（負荷）'!AY223</f>
        <v>0</v>
      </c>
      <c r="O219" s="171">
        <f>'【補助シート】契約設備内訳表（負荷）'!BA223</f>
        <v>0</v>
      </c>
      <c r="P219" s="175" t="str">
        <f>IF(M219="","",IF(ISERROR(VLOOKUP(M219,'機器ｺｰﾄﾞ（非表示）'!$A$2:$H$80,3,FALSE)),"",VLOOKUP(M219,'機器ｺｰﾄﾞ（非表示）'!$A$2:$H$80,3,FALSE)))</f>
        <v/>
      </c>
      <c r="Q219" s="163" t="str">
        <f>IF(N219=0,"",ROUND(IF(ISERROR(VLOOKUP(M219,'機器ｺｰﾄﾞ（非表示）'!$A$2:$H$80,5,FALSE)),"",VLOOKUP(M219,'機器ｺｰﾄﾞ（非表示）'!$A$2:$H$80,5,FALSE))*N219*VLOOKUP(M219,'機器ｺｰﾄﾞ（非表示）'!$A$2:$H$80,6,FALSE),3))</f>
        <v/>
      </c>
      <c r="R219" s="164">
        <f t="shared" si="93"/>
        <v>0</v>
      </c>
      <c r="S219" s="165" t="str">
        <f t="shared" si="94"/>
        <v/>
      </c>
      <c r="U219" s="140">
        <f t="shared" si="88"/>
        <v>0</v>
      </c>
      <c r="V219" s="140">
        <f t="shared" si="89"/>
        <v>0</v>
      </c>
      <c r="W219" s="140">
        <f t="shared" si="90"/>
        <v>0</v>
      </c>
      <c r="X219" s="140" t="str">
        <f t="shared" si="87"/>
        <v/>
      </c>
      <c r="Y219" s="140">
        <f t="shared" si="95"/>
        <v>0</v>
      </c>
      <c r="Z219" s="140">
        <f t="shared" si="96"/>
        <v>0</v>
      </c>
      <c r="AA219" s="140">
        <f t="shared" si="97"/>
        <v>0</v>
      </c>
      <c r="AB219" s="140">
        <f t="shared" si="98"/>
        <v>0</v>
      </c>
      <c r="AC219" s="140">
        <f t="shared" si="99"/>
        <v>0</v>
      </c>
      <c r="AD219" s="140">
        <f t="shared" si="100"/>
        <v>0</v>
      </c>
      <c r="AE219" s="140">
        <f t="shared" si="101"/>
        <v>0</v>
      </c>
      <c r="AF219" s="140">
        <f t="shared" si="102"/>
        <v>0</v>
      </c>
      <c r="AG219" s="140">
        <f t="shared" si="103"/>
        <v>0</v>
      </c>
      <c r="AH219" s="140">
        <f t="shared" si="104"/>
        <v>0</v>
      </c>
      <c r="AI219" s="140">
        <f t="shared" si="105"/>
        <v>0</v>
      </c>
      <c r="AJ219" s="140">
        <f t="shared" si="106"/>
        <v>0</v>
      </c>
      <c r="AK219" s="140">
        <f t="shared" si="107"/>
        <v>0</v>
      </c>
      <c r="AL219" s="140">
        <f t="shared" si="108"/>
        <v>0</v>
      </c>
      <c r="AM219" s="140">
        <f t="shared" si="109"/>
        <v>0</v>
      </c>
      <c r="AN219" s="140">
        <f t="shared" si="110"/>
        <v>0</v>
      </c>
      <c r="AO219" s="140">
        <f t="shared" si="111"/>
        <v>0</v>
      </c>
      <c r="AP219" s="140">
        <f t="shared" si="112"/>
        <v>0</v>
      </c>
      <c r="AQ219" s="140">
        <f t="shared" si="113"/>
        <v>0</v>
      </c>
    </row>
    <row r="220" spans="2:43">
      <c r="B220" s="205"/>
      <c r="C220" s="170" t="str">
        <f>'【補助シート】契約設備内訳表（負荷）'!D224</f>
        <v/>
      </c>
      <c r="D220" s="157">
        <f>'【補助シート】契約設備内訳表（負荷）'!V224</f>
        <v>0</v>
      </c>
      <c r="E220" s="171">
        <f>'【補助シート】契約設備内訳表（負荷）'!X224</f>
        <v>0</v>
      </c>
      <c r="F220" s="172" t="str">
        <f>IF(C220="","",IF(ISERROR(VLOOKUP(C220,'機器ｺｰﾄﾞ（非表示）'!$A$2:$H$80,3,FALSE)),"",VLOOKUP(C220,'機器ｺｰﾄﾞ（非表示）'!$A$2:$H$80,3,FALSE)))</f>
        <v/>
      </c>
      <c r="G220" s="173" t="str">
        <f>IF(ISBLANK(D220),"",IF(C220=103,(VLOOKUP(D220,$BC$3:$BD$14,2,1))/1000,IF(C220=106,(VLOOKUP(D220,$BF$3:$BG$12,2,1))/1000,IF(C220=104,(VLOOKUP(D220,$AZ$3:$BA$8,2,1))/1000,IF(ISERROR(VLOOKUP(C220,'機器ｺｰﾄﾞ（非表示）'!$A$2:$H$80,5,FALSE)),"",ROUND(VLOOKUP(C220,'機器ｺｰﾄﾞ（非表示）'!$A$2:$H$80,5,FALSE)*D220*VLOOKUP(C220,'機器ｺｰﾄﾞ（非表示）'!$A$2:$H$80,6,FALSE),3))))))</f>
        <v/>
      </c>
      <c r="H220" s="157">
        <f t="shared" si="91"/>
        <v>0</v>
      </c>
      <c r="I220" s="158" t="str">
        <f t="shared" si="92"/>
        <v/>
      </c>
      <c r="L220" s="205"/>
      <c r="M220" s="170" t="str">
        <f>'【補助シート】契約設備内訳表（負荷）'!AG224</f>
        <v/>
      </c>
      <c r="N220" s="174">
        <f>'【補助シート】契約設備内訳表（負荷）'!AY224</f>
        <v>0</v>
      </c>
      <c r="O220" s="171">
        <f>'【補助シート】契約設備内訳表（負荷）'!BA224</f>
        <v>0</v>
      </c>
      <c r="P220" s="175" t="str">
        <f>IF(M220="","",IF(ISERROR(VLOOKUP(M220,'機器ｺｰﾄﾞ（非表示）'!$A$2:$H$80,3,FALSE)),"",VLOOKUP(M220,'機器ｺｰﾄﾞ（非表示）'!$A$2:$H$80,3,FALSE)))</f>
        <v/>
      </c>
      <c r="Q220" s="163" t="str">
        <f>IF(N220=0,"",ROUND(IF(ISERROR(VLOOKUP(M220,'機器ｺｰﾄﾞ（非表示）'!$A$2:$H$80,5,FALSE)),"",VLOOKUP(M220,'機器ｺｰﾄﾞ（非表示）'!$A$2:$H$80,5,FALSE))*N220*VLOOKUP(M220,'機器ｺｰﾄﾞ（非表示）'!$A$2:$H$80,6,FALSE),3))</f>
        <v/>
      </c>
      <c r="R220" s="164">
        <f t="shared" si="93"/>
        <v>0</v>
      </c>
      <c r="S220" s="165" t="str">
        <f t="shared" si="94"/>
        <v/>
      </c>
      <c r="U220" s="140">
        <f t="shared" si="88"/>
        <v>0</v>
      </c>
      <c r="V220" s="140">
        <f t="shared" si="89"/>
        <v>0</v>
      </c>
      <c r="W220" s="140">
        <f t="shared" si="90"/>
        <v>0</v>
      </c>
      <c r="X220" s="140" t="str">
        <f t="shared" si="87"/>
        <v/>
      </c>
      <c r="Y220" s="140">
        <f t="shared" si="95"/>
        <v>0</v>
      </c>
      <c r="Z220" s="140">
        <f t="shared" si="96"/>
        <v>0</v>
      </c>
      <c r="AA220" s="140">
        <f t="shared" si="97"/>
        <v>0</v>
      </c>
      <c r="AB220" s="140">
        <f t="shared" si="98"/>
        <v>0</v>
      </c>
      <c r="AC220" s="140">
        <f t="shared" si="99"/>
        <v>0</v>
      </c>
      <c r="AD220" s="140">
        <f t="shared" si="100"/>
        <v>0</v>
      </c>
      <c r="AE220" s="140">
        <f t="shared" si="101"/>
        <v>0</v>
      </c>
      <c r="AF220" s="140">
        <f t="shared" si="102"/>
        <v>0</v>
      </c>
      <c r="AG220" s="140">
        <f t="shared" si="103"/>
        <v>0</v>
      </c>
      <c r="AH220" s="140">
        <f t="shared" si="104"/>
        <v>0</v>
      </c>
      <c r="AI220" s="140">
        <f t="shared" si="105"/>
        <v>0</v>
      </c>
      <c r="AJ220" s="140">
        <f t="shared" si="106"/>
        <v>0</v>
      </c>
      <c r="AK220" s="140">
        <f t="shared" si="107"/>
        <v>0</v>
      </c>
      <c r="AL220" s="140">
        <f t="shared" si="108"/>
        <v>0</v>
      </c>
      <c r="AM220" s="140">
        <f t="shared" si="109"/>
        <v>0</v>
      </c>
      <c r="AN220" s="140">
        <f t="shared" si="110"/>
        <v>0</v>
      </c>
      <c r="AO220" s="140">
        <f t="shared" si="111"/>
        <v>0</v>
      </c>
      <c r="AP220" s="140">
        <f t="shared" si="112"/>
        <v>0</v>
      </c>
      <c r="AQ220" s="140">
        <f t="shared" si="113"/>
        <v>0</v>
      </c>
    </row>
    <row r="221" spans="2:43">
      <c r="B221" s="205"/>
      <c r="C221" s="170" t="str">
        <f>'【補助シート】契約設備内訳表（負荷）'!D225</f>
        <v/>
      </c>
      <c r="D221" s="157">
        <f>'【補助シート】契約設備内訳表（負荷）'!V225</f>
        <v>0</v>
      </c>
      <c r="E221" s="171">
        <f>'【補助シート】契約設備内訳表（負荷）'!X225</f>
        <v>0</v>
      </c>
      <c r="F221" s="172" t="str">
        <f>IF(C221="","",IF(ISERROR(VLOOKUP(C221,'機器ｺｰﾄﾞ（非表示）'!$A$2:$H$80,3,FALSE)),"",VLOOKUP(C221,'機器ｺｰﾄﾞ（非表示）'!$A$2:$H$80,3,FALSE)))</f>
        <v/>
      </c>
      <c r="G221" s="173" t="str">
        <f>IF(ISBLANK(D221),"",IF(C221=103,(VLOOKUP(D221,$BC$3:$BD$14,2,1))/1000,IF(C221=106,(VLOOKUP(D221,$BF$3:$BG$12,2,1))/1000,IF(C221=104,(VLOOKUP(D221,$AZ$3:$BA$8,2,1))/1000,IF(ISERROR(VLOOKUP(C221,'機器ｺｰﾄﾞ（非表示）'!$A$2:$H$80,5,FALSE)),"",ROUND(VLOOKUP(C221,'機器ｺｰﾄﾞ（非表示）'!$A$2:$H$80,5,FALSE)*D221*VLOOKUP(C221,'機器ｺｰﾄﾞ（非表示）'!$A$2:$H$80,6,FALSE),3))))))</f>
        <v/>
      </c>
      <c r="H221" s="157">
        <f t="shared" si="91"/>
        <v>0</v>
      </c>
      <c r="I221" s="158" t="str">
        <f t="shared" si="92"/>
        <v/>
      </c>
      <c r="L221" s="205"/>
      <c r="M221" s="170" t="str">
        <f>'【補助シート】契約設備内訳表（負荷）'!AG225</f>
        <v/>
      </c>
      <c r="N221" s="174">
        <f>'【補助シート】契約設備内訳表（負荷）'!AY225</f>
        <v>0</v>
      </c>
      <c r="O221" s="171">
        <f>'【補助シート】契約設備内訳表（負荷）'!BA225</f>
        <v>0</v>
      </c>
      <c r="P221" s="175" t="str">
        <f>IF(M221="","",IF(ISERROR(VLOOKUP(M221,'機器ｺｰﾄﾞ（非表示）'!$A$2:$H$80,3,FALSE)),"",VLOOKUP(M221,'機器ｺｰﾄﾞ（非表示）'!$A$2:$H$80,3,FALSE)))</f>
        <v/>
      </c>
      <c r="Q221" s="163" t="str">
        <f>IF(N221=0,"",ROUND(IF(ISERROR(VLOOKUP(M221,'機器ｺｰﾄﾞ（非表示）'!$A$2:$H$80,5,FALSE)),"",VLOOKUP(M221,'機器ｺｰﾄﾞ（非表示）'!$A$2:$H$80,5,FALSE))*N221*VLOOKUP(M221,'機器ｺｰﾄﾞ（非表示）'!$A$2:$H$80,6,FALSE),3))</f>
        <v/>
      </c>
      <c r="R221" s="164">
        <f t="shared" si="93"/>
        <v>0</v>
      </c>
      <c r="S221" s="165" t="str">
        <f t="shared" si="94"/>
        <v/>
      </c>
      <c r="U221" s="140">
        <f t="shared" si="88"/>
        <v>0</v>
      </c>
      <c r="V221" s="140">
        <f t="shared" si="89"/>
        <v>0</v>
      </c>
      <c r="W221" s="140">
        <f t="shared" si="90"/>
        <v>0</v>
      </c>
      <c r="X221" s="140" t="str">
        <f t="shared" si="87"/>
        <v/>
      </c>
      <c r="Y221" s="140">
        <f t="shared" si="95"/>
        <v>0</v>
      </c>
      <c r="Z221" s="140">
        <f t="shared" si="96"/>
        <v>0</v>
      </c>
      <c r="AA221" s="140">
        <f t="shared" si="97"/>
        <v>0</v>
      </c>
      <c r="AB221" s="140">
        <f t="shared" si="98"/>
        <v>0</v>
      </c>
      <c r="AC221" s="140">
        <f t="shared" si="99"/>
        <v>0</v>
      </c>
      <c r="AD221" s="140">
        <f t="shared" si="100"/>
        <v>0</v>
      </c>
      <c r="AE221" s="140">
        <f t="shared" si="101"/>
        <v>0</v>
      </c>
      <c r="AF221" s="140">
        <f t="shared" si="102"/>
        <v>0</v>
      </c>
      <c r="AG221" s="140">
        <f t="shared" si="103"/>
        <v>0</v>
      </c>
      <c r="AH221" s="140">
        <f t="shared" si="104"/>
        <v>0</v>
      </c>
      <c r="AI221" s="140">
        <f t="shared" si="105"/>
        <v>0</v>
      </c>
      <c r="AJ221" s="140">
        <f t="shared" si="106"/>
        <v>0</v>
      </c>
      <c r="AK221" s="140">
        <f t="shared" si="107"/>
        <v>0</v>
      </c>
      <c r="AL221" s="140">
        <f t="shared" si="108"/>
        <v>0</v>
      </c>
      <c r="AM221" s="140">
        <f t="shared" si="109"/>
        <v>0</v>
      </c>
      <c r="AN221" s="140">
        <f t="shared" si="110"/>
        <v>0</v>
      </c>
      <c r="AO221" s="140">
        <f t="shared" si="111"/>
        <v>0</v>
      </c>
      <c r="AP221" s="140">
        <f t="shared" si="112"/>
        <v>0</v>
      </c>
      <c r="AQ221" s="140">
        <f t="shared" si="113"/>
        <v>0</v>
      </c>
    </row>
    <row r="222" spans="2:43">
      <c r="B222" s="205"/>
      <c r="C222" s="170" t="str">
        <f>'【補助シート】契約設備内訳表（負荷）'!D226</f>
        <v/>
      </c>
      <c r="D222" s="157">
        <f>'【補助シート】契約設備内訳表（負荷）'!V226</f>
        <v>0</v>
      </c>
      <c r="E222" s="171">
        <f>'【補助シート】契約設備内訳表（負荷）'!X226</f>
        <v>0</v>
      </c>
      <c r="F222" s="172" t="str">
        <f>IF(C222="","",IF(ISERROR(VLOOKUP(C222,'機器ｺｰﾄﾞ（非表示）'!$A$2:$H$80,3,FALSE)),"",VLOOKUP(C222,'機器ｺｰﾄﾞ（非表示）'!$A$2:$H$80,3,FALSE)))</f>
        <v/>
      </c>
      <c r="G222" s="173" t="str">
        <f>IF(ISBLANK(D222),"",IF(C222=103,(VLOOKUP(D222,$BC$3:$BD$14,2,1))/1000,IF(C222=106,(VLOOKUP(D222,$BF$3:$BG$12,2,1))/1000,IF(C222=104,(VLOOKUP(D222,$AZ$3:$BA$8,2,1))/1000,IF(ISERROR(VLOOKUP(C222,'機器ｺｰﾄﾞ（非表示）'!$A$2:$H$80,5,FALSE)),"",ROUND(VLOOKUP(C222,'機器ｺｰﾄﾞ（非表示）'!$A$2:$H$80,5,FALSE)*D222*VLOOKUP(C222,'機器ｺｰﾄﾞ（非表示）'!$A$2:$H$80,6,FALSE),3))))))</f>
        <v/>
      </c>
      <c r="H222" s="157">
        <f t="shared" si="91"/>
        <v>0</v>
      </c>
      <c r="I222" s="158" t="str">
        <f t="shared" si="92"/>
        <v/>
      </c>
      <c r="L222" s="205"/>
      <c r="M222" s="170" t="str">
        <f>'【補助シート】契約設備内訳表（負荷）'!AG226</f>
        <v/>
      </c>
      <c r="N222" s="174">
        <f>'【補助シート】契約設備内訳表（負荷）'!AY226</f>
        <v>0</v>
      </c>
      <c r="O222" s="171">
        <f>'【補助シート】契約設備内訳表（負荷）'!BA226</f>
        <v>0</v>
      </c>
      <c r="P222" s="175" t="str">
        <f>IF(M222="","",IF(ISERROR(VLOOKUP(M222,'機器ｺｰﾄﾞ（非表示）'!$A$2:$H$80,3,FALSE)),"",VLOOKUP(M222,'機器ｺｰﾄﾞ（非表示）'!$A$2:$H$80,3,FALSE)))</f>
        <v/>
      </c>
      <c r="Q222" s="163" t="str">
        <f>IF(N222=0,"",ROUND(IF(ISERROR(VLOOKUP(M222,'機器ｺｰﾄﾞ（非表示）'!$A$2:$H$80,5,FALSE)),"",VLOOKUP(M222,'機器ｺｰﾄﾞ（非表示）'!$A$2:$H$80,5,FALSE))*N222*VLOOKUP(M222,'機器ｺｰﾄﾞ（非表示）'!$A$2:$H$80,6,FALSE),3))</f>
        <v/>
      </c>
      <c r="R222" s="164">
        <f t="shared" si="93"/>
        <v>0</v>
      </c>
      <c r="S222" s="165" t="str">
        <f t="shared" si="94"/>
        <v/>
      </c>
      <c r="U222" s="140">
        <f t="shared" si="88"/>
        <v>0</v>
      </c>
      <c r="V222" s="140">
        <f t="shared" si="89"/>
        <v>0</v>
      </c>
      <c r="W222" s="140">
        <f t="shared" si="90"/>
        <v>0</v>
      </c>
      <c r="X222" s="140" t="str">
        <f t="shared" si="87"/>
        <v/>
      </c>
      <c r="Y222" s="140">
        <f t="shared" si="95"/>
        <v>0</v>
      </c>
      <c r="Z222" s="140">
        <f t="shared" si="96"/>
        <v>0</v>
      </c>
      <c r="AA222" s="140">
        <f t="shared" si="97"/>
        <v>0</v>
      </c>
      <c r="AB222" s="140">
        <f t="shared" si="98"/>
        <v>0</v>
      </c>
      <c r="AC222" s="140">
        <f t="shared" si="99"/>
        <v>0</v>
      </c>
      <c r="AD222" s="140">
        <f t="shared" si="100"/>
        <v>0</v>
      </c>
      <c r="AE222" s="140">
        <f t="shared" si="101"/>
        <v>0</v>
      </c>
      <c r="AF222" s="140">
        <f t="shared" si="102"/>
        <v>0</v>
      </c>
      <c r="AG222" s="140">
        <f t="shared" si="103"/>
        <v>0</v>
      </c>
      <c r="AH222" s="140">
        <f t="shared" si="104"/>
        <v>0</v>
      </c>
      <c r="AI222" s="140">
        <f t="shared" si="105"/>
        <v>0</v>
      </c>
      <c r="AJ222" s="140">
        <f t="shared" si="106"/>
        <v>0</v>
      </c>
      <c r="AK222" s="140">
        <f t="shared" si="107"/>
        <v>0</v>
      </c>
      <c r="AL222" s="140">
        <f t="shared" si="108"/>
        <v>0</v>
      </c>
      <c r="AM222" s="140">
        <f t="shared" si="109"/>
        <v>0</v>
      </c>
      <c r="AN222" s="140">
        <f t="shared" si="110"/>
        <v>0</v>
      </c>
      <c r="AO222" s="140">
        <f t="shared" si="111"/>
        <v>0</v>
      </c>
      <c r="AP222" s="140">
        <f t="shared" si="112"/>
        <v>0</v>
      </c>
      <c r="AQ222" s="140">
        <f t="shared" si="113"/>
        <v>0</v>
      </c>
    </row>
    <row r="223" spans="2:43">
      <c r="B223" s="205"/>
      <c r="C223" s="170" t="str">
        <f>'【補助シート】契約設備内訳表（負荷）'!D227</f>
        <v/>
      </c>
      <c r="D223" s="157">
        <f>'【補助シート】契約設備内訳表（負荷）'!V227</f>
        <v>0</v>
      </c>
      <c r="E223" s="171">
        <f>'【補助シート】契約設備内訳表（負荷）'!X227</f>
        <v>0</v>
      </c>
      <c r="F223" s="172" t="str">
        <f>IF(C223="","",IF(ISERROR(VLOOKUP(C223,'機器ｺｰﾄﾞ（非表示）'!$A$2:$H$80,3,FALSE)),"",VLOOKUP(C223,'機器ｺｰﾄﾞ（非表示）'!$A$2:$H$80,3,FALSE)))</f>
        <v/>
      </c>
      <c r="G223" s="173" t="str">
        <f>IF(ISBLANK(D223),"",IF(C223=103,(VLOOKUP(D223,$BC$3:$BD$14,2,1))/1000,IF(C223=106,(VLOOKUP(D223,$BF$3:$BG$12,2,1))/1000,IF(C223=104,(VLOOKUP(D223,$AZ$3:$BA$8,2,1))/1000,IF(ISERROR(VLOOKUP(C223,'機器ｺｰﾄﾞ（非表示）'!$A$2:$H$80,5,FALSE)),"",ROUND(VLOOKUP(C223,'機器ｺｰﾄﾞ（非表示）'!$A$2:$H$80,5,FALSE)*D223*VLOOKUP(C223,'機器ｺｰﾄﾞ（非表示）'!$A$2:$H$80,6,FALSE),3))))))</f>
        <v/>
      </c>
      <c r="H223" s="157">
        <f t="shared" si="91"/>
        <v>0</v>
      </c>
      <c r="I223" s="158" t="str">
        <f t="shared" si="92"/>
        <v/>
      </c>
      <c r="L223" s="205"/>
      <c r="M223" s="170" t="str">
        <f>'【補助シート】契約設備内訳表（負荷）'!AG227</f>
        <v/>
      </c>
      <c r="N223" s="174">
        <f>'【補助シート】契約設備内訳表（負荷）'!AY227</f>
        <v>0</v>
      </c>
      <c r="O223" s="171">
        <f>'【補助シート】契約設備内訳表（負荷）'!BA227</f>
        <v>0</v>
      </c>
      <c r="P223" s="175" t="str">
        <f>IF(M223="","",IF(ISERROR(VLOOKUP(M223,'機器ｺｰﾄﾞ（非表示）'!$A$2:$H$80,3,FALSE)),"",VLOOKUP(M223,'機器ｺｰﾄﾞ（非表示）'!$A$2:$H$80,3,FALSE)))</f>
        <v/>
      </c>
      <c r="Q223" s="163" t="str">
        <f>IF(N223=0,"",ROUND(IF(ISERROR(VLOOKUP(M223,'機器ｺｰﾄﾞ（非表示）'!$A$2:$H$80,5,FALSE)),"",VLOOKUP(M223,'機器ｺｰﾄﾞ（非表示）'!$A$2:$H$80,5,FALSE))*N223*VLOOKUP(M223,'機器ｺｰﾄﾞ（非表示）'!$A$2:$H$80,6,FALSE),3))</f>
        <v/>
      </c>
      <c r="R223" s="164">
        <f t="shared" si="93"/>
        <v>0</v>
      </c>
      <c r="S223" s="165" t="str">
        <f t="shared" si="94"/>
        <v/>
      </c>
      <c r="U223" s="140">
        <f t="shared" si="88"/>
        <v>0</v>
      </c>
      <c r="V223" s="140">
        <f t="shared" si="89"/>
        <v>0</v>
      </c>
      <c r="W223" s="140">
        <f t="shared" si="90"/>
        <v>0</v>
      </c>
      <c r="X223" s="140" t="str">
        <f t="shared" si="87"/>
        <v/>
      </c>
      <c r="Y223" s="140">
        <f t="shared" si="95"/>
        <v>0</v>
      </c>
      <c r="Z223" s="140">
        <f t="shared" si="96"/>
        <v>0</v>
      </c>
      <c r="AA223" s="140">
        <f t="shared" si="97"/>
        <v>0</v>
      </c>
      <c r="AB223" s="140">
        <f t="shared" si="98"/>
        <v>0</v>
      </c>
      <c r="AC223" s="140">
        <f t="shared" si="99"/>
        <v>0</v>
      </c>
      <c r="AD223" s="140">
        <f t="shared" si="100"/>
        <v>0</v>
      </c>
      <c r="AE223" s="140">
        <f t="shared" si="101"/>
        <v>0</v>
      </c>
      <c r="AF223" s="140">
        <f t="shared" si="102"/>
        <v>0</v>
      </c>
      <c r="AG223" s="140">
        <f t="shared" si="103"/>
        <v>0</v>
      </c>
      <c r="AH223" s="140">
        <f t="shared" si="104"/>
        <v>0</v>
      </c>
      <c r="AI223" s="140">
        <f t="shared" si="105"/>
        <v>0</v>
      </c>
      <c r="AJ223" s="140">
        <f t="shared" si="106"/>
        <v>0</v>
      </c>
      <c r="AK223" s="140">
        <f t="shared" si="107"/>
        <v>0</v>
      </c>
      <c r="AL223" s="140">
        <f t="shared" si="108"/>
        <v>0</v>
      </c>
      <c r="AM223" s="140">
        <f t="shared" si="109"/>
        <v>0</v>
      </c>
      <c r="AN223" s="140">
        <f t="shared" si="110"/>
        <v>0</v>
      </c>
      <c r="AO223" s="140">
        <f t="shared" si="111"/>
        <v>0</v>
      </c>
      <c r="AP223" s="140">
        <f t="shared" si="112"/>
        <v>0</v>
      </c>
      <c r="AQ223" s="140">
        <f t="shared" si="113"/>
        <v>0</v>
      </c>
    </row>
    <row r="224" spans="2:43">
      <c r="B224" s="205"/>
      <c r="C224" s="170" t="str">
        <f>'【補助シート】契約設備内訳表（負荷）'!D228</f>
        <v/>
      </c>
      <c r="D224" s="157">
        <f>'【補助シート】契約設備内訳表（負荷）'!V228</f>
        <v>0</v>
      </c>
      <c r="E224" s="171">
        <f>'【補助シート】契約設備内訳表（負荷）'!X228</f>
        <v>0</v>
      </c>
      <c r="F224" s="172" t="str">
        <f>IF(C224="","",IF(ISERROR(VLOOKUP(C224,'機器ｺｰﾄﾞ（非表示）'!$A$2:$H$80,3,FALSE)),"",VLOOKUP(C224,'機器ｺｰﾄﾞ（非表示）'!$A$2:$H$80,3,FALSE)))</f>
        <v/>
      </c>
      <c r="G224" s="173" t="str">
        <f>IF(ISBLANK(D224),"",IF(C224=103,(VLOOKUP(D224,$BC$3:$BD$14,2,1))/1000,IF(C224=106,(VLOOKUP(D224,$BF$3:$BG$12,2,1))/1000,IF(C224=104,(VLOOKUP(D224,$AZ$3:$BA$8,2,1))/1000,IF(ISERROR(VLOOKUP(C224,'機器ｺｰﾄﾞ（非表示）'!$A$2:$H$80,5,FALSE)),"",ROUND(VLOOKUP(C224,'機器ｺｰﾄﾞ（非表示）'!$A$2:$H$80,5,FALSE)*D224*VLOOKUP(C224,'機器ｺｰﾄﾞ（非表示）'!$A$2:$H$80,6,FALSE),3))))))</f>
        <v/>
      </c>
      <c r="H224" s="157">
        <f t="shared" si="91"/>
        <v>0</v>
      </c>
      <c r="I224" s="158" t="str">
        <f t="shared" si="92"/>
        <v/>
      </c>
      <c r="L224" s="205"/>
      <c r="M224" s="170" t="str">
        <f>'【補助シート】契約設備内訳表（負荷）'!AG228</f>
        <v/>
      </c>
      <c r="N224" s="174">
        <f>'【補助シート】契約設備内訳表（負荷）'!AY228</f>
        <v>0</v>
      </c>
      <c r="O224" s="171">
        <f>'【補助シート】契約設備内訳表（負荷）'!BA228</f>
        <v>0</v>
      </c>
      <c r="P224" s="175" t="str">
        <f>IF(M224="","",IF(ISERROR(VLOOKUP(M224,'機器ｺｰﾄﾞ（非表示）'!$A$2:$H$80,3,FALSE)),"",VLOOKUP(M224,'機器ｺｰﾄﾞ（非表示）'!$A$2:$H$80,3,FALSE)))</f>
        <v/>
      </c>
      <c r="Q224" s="163" t="str">
        <f>IF(N224=0,"",ROUND(IF(ISERROR(VLOOKUP(M224,'機器ｺｰﾄﾞ（非表示）'!$A$2:$H$80,5,FALSE)),"",VLOOKUP(M224,'機器ｺｰﾄﾞ（非表示）'!$A$2:$H$80,5,FALSE))*N224*VLOOKUP(M224,'機器ｺｰﾄﾞ（非表示）'!$A$2:$H$80,6,FALSE),3))</f>
        <v/>
      </c>
      <c r="R224" s="164">
        <f t="shared" si="93"/>
        <v>0</v>
      </c>
      <c r="S224" s="165" t="str">
        <f t="shared" si="94"/>
        <v/>
      </c>
      <c r="U224" s="140">
        <f t="shared" si="88"/>
        <v>0</v>
      </c>
      <c r="V224" s="140">
        <f t="shared" si="89"/>
        <v>0</v>
      </c>
      <c r="W224" s="140">
        <f t="shared" si="90"/>
        <v>0</v>
      </c>
      <c r="X224" s="140" t="str">
        <f t="shared" si="87"/>
        <v/>
      </c>
      <c r="Y224" s="140">
        <f t="shared" si="95"/>
        <v>0</v>
      </c>
      <c r="Z224" s="140">
        <f t="shared" si="96"/>
        <v>0</v>
      </c>
      <c r="AA224" s="140">
        <f t="shared" si="97"/>
        <v>0</v>
      </c>
      <c r="AB224" s="140">
        <f t="shared" si="98"/>
        <v>0</v>
      </c>
      <c r="AC224" s="140">
        <f t="shared" si="99"/>
        <v>0</v>
      </c>
      <c r="AD224" s="140">
        <f t="shared" si="100"/>
        <v>0</v>
      </c>
      <c r="AE224" s="140">
        <f t="shared" si="101"/>
        <v>0</v>
      </c>
      <c r="AF224" s="140">
        <f t="shared" si="102"/>
        <v>0</v>
      </c>
      <c r="AG224" s="140">
        <f t="shared" si="103"/>
        <v>0</v>
      </c>
      <c r="AH224" s="140">
        <f t="shared" si="104"/>
        <v>0</v>
      </c>
      <c r="AI224" s="140">
        <f t="shared" si="105"/>
        <v>0</v>
      </c>
      <c r="AJ224" s="140">
        <f t="shared" si="106"/>
        <v>0</v>
      </c>
      <c r="AK224" s="140">
        <f t="shared" si="107"/>
        <v>0</v>
      </c>
      <c r="AL224" s="140">
        <f t="shared" si="108"/>
        <v>0</v>
      </c>
      <c r="AM224" s="140">
        <f t="shared" si="109"/>
        <v>0</v>
      </c>
      <c r="AN224" s="140">
        <f t="shared" si="110"/>
        <v>0</v>
      </c>
      <c r="AO224" s="140">
        <f t="shared" si="111"/>
        <v>0</v>
      </c>
      <c r="AP224" s="140">
        <f t="shared" si="112"/>
        <v>0</v>
      </c>
      <c r="AQ224" s="140">
        <f t="shared" si="113"/>
        <v>0</v>
      </c>
    </row>
    <row r="225" spans="2:43">
      <c r="B225" s="205"/>
      <c r="C225" s="170" t="str">
        <f>'【補助シート】契約設備内訳表（負荷）'!D229</f>
        <v/>
      </c>
      <c r="D225" s="157">
        <f>'【補助シート】契約設備内訳表（負荷）'!V229</f>
        <v>0</v>
      </c>
      <c r="E225" s="171">
        <f>'【補助シート】契約設備内訳表（負荷）'!X229</f>
        <v>0</v>
      </c>
      <c r="F225" s="172" t="str">
        <f>IF(C225="","",IF(ISERROR(VLOOKUP(C225,'機器ｺｰﾄﾞ（非表示）'!$A$2:$H$80,3,FALSE)),"",VLOOKUP(C225,'機器ｺｰﾄﾞ（非表示）'!$A$2:$H$80,3,FALSE)))</f>
        <v/>
      </c>
      <c r="G225" s="173" t="str">
        <f>IF(ISBLANK(D225),"",IF(C225=103,(VLOOKUP(D225,$BC$3:$BD$14,2,1))/1000,IF(C225=106,(VLOOKUP(D225,$BF$3:$BG$12,2,1))/1000,IF(C225=104,(VLOOKUP(D225,$AZ$3:$BA$8,2,1))/1000,IF(ISERROR(VLOOKUP(C225,'機器ｺｰﾄﾞ（非表示）'!$A$2:$H$80,5,FALSE)),"",ROUND(VLOOKUP(C225,'機器ｺｰﾄﾞ（非表示）'!$A$2:$H$80,5,FALSE)*D225*VLOOKUP(C225,'機器ｺｰﾄﾞ（非表示）'!$A$2:$H$80,6,FALSE),3))))))</f>
        <v/>
      </c>
      <c r="H225" s="157">
        <f t="shared" si="91"/>
        <v>0</v>
      </c>
      <c r="I225" s="158" t="str">
        <f t="shared" si="92"/>
        <v/>
      </c>
      <c r="L225" s="205"/>
      <c r="M225" s="170" t="str">
        <f>'【補助シート】契約設備内訳表（負荷）'!AG229</f>
        <v/>
      </c>
      <c r="N225" s="174">
        <f>'【補助シート】契約設備内訳表（負荷）'!AY229</f>
        <v>0</v>
      </c>
      <c r="O225" s="171">
        <f>'【補助シート】契約設備内訳表（負荷）'!BA229</f>
        <v>0</v>
      </c>
      <c r="P225" s="175" t="str">
        <f>IF(M225="","",IF(ISERROR(VLOOKUP(M225,'機器ｺｰﾄﾞ（非表示）'!$A$2:$H$80,3,FALSE)),"",VLOOKUP(M225,'機器ｺｰﾄﾞ（非表示）'!$A$2:$H$80,3,FALSE)))</f>
        <v/>
      </c>
      <c r="Q225" s="163" t="str">
        <f>IF(N225=0,"",ROUND(IF(ISERROR(VLOOKUP(M225,'機器ｺｰﾄﾞ（非表示）'!$A$2:$H$80,5,FALSE)),"",VLOOKUP(M225,'機器ｺｰﾄﾞ（非表示）'!$A$2:$H$80,5,FALSE))*N225*VLOOKUP(M225,'機器ｺｰﾄﾞ（非表示）'!$A$2:$H$80,6,FALSE),3))</f>
        <v/>
      </c>
      <c r="R225" s="164">
        <f t="shared" si="93"/>
        <v>0</v>
      </c>
      <c r="S225" s="165" t="str">
        <f t="shared" si="94"/>
        <v/>
      </c>
      <c r="U225" s="140">
        <f t="shared" si="88"/>
        <v>0</v>
      </c>
      <c r="V225" s="140">
        <f t="shared" si="89"/>
        <v>0</v>
      </c>
      <c r="W225" s="140">
        <f t="shared" si="90"/>
        <v>0</v>
      </c>
      <c r="X225" s="140" t="str">
        <f t="shared" si="87"/>
        <v/>
      </c>
      <c r="Y225" s="140">
        <f t="shared" si="95"/>
        <v>0</v>
      </c>
      <c r="Z225" s="140">
        <f t="shared" si="96"/>
        <v>0</v>
      </c>
      <c r="AA225" s="140">
        <f t="shared" si="97"/>
        <v>0</v>
      </c>
      <c r="AB225" s="140">
        <f t="shared" si="98"/>
        <v>0</v>
      </c>
      <c r="AC225" s="140">
        <f t="shared" si="99"/>
        <v>0</v>
      </c>
      <c r="AD225" s="140">
        <f t="shared" si="100"/>
        <v>0</v>
      </c>
      <c r="AE225" s="140">
        <f t="shared" si="101"/>
        <v>0</v>
      </c>
      <c r="AF225" s="140">
        <f t="shared" si="102"/>
        <v>0</v>
      </c>
      <c r="AG225" s="140">
        <f t="shared" si="103"/>
        <v>0</v>
      </c>
      <c r="AH225" s="140">
        <f t="shared" si="104"/>
        <v>0</v>
      </c>
      <c r="AI225" s="140">
        <f t="shared" si="105"/>
        <v>0</v>
      </c>
      <c r="AJ225" s="140">
        <f t="shared" si="106"/>
        <v>0</v>
      </c>
      <c r="AK225" s="140">
        <f t="shared" si="107"/>
        <v>0</v>
      </c>
      <c r="AL225" s="140">
        <f t="shared" si="108"/>
        <v>0</v>
      </c>
      <c r="AM225" s="140">
        <f t="shared" si="109"/>
        <v>0</v>
      </c>
      <c r="AN225" s="140">
        <f t="shared" si="110"/>
        <v>0</v>
      </c>
      <c r="AO225" s="140">
        <f t="shared" si="111"/>
        <v>0</v>
      </c>
      <c r="AP225" s="140">
        <f t="shared" si="112"/>
        <v>0</v>
      </c>
      <c r="AQ225" s="140">
        <f t="shared" si="113"/>
        <v>0</v>
      </c>
    </row>
    <row r="226" spans="2:43">
      <c r="B226" s="205"/>
      <c r="C226" s="170" t="str">
        <f>'【補助シート】契約設備内訳表（負荷）'!D230</f>
        <v/>
      </c>
      <c r="D226" s="157">
        <f>'【補助シート】契約設備内訳表（負荷）'!V230</f>
        <v>0</v>
      </c>
      <c r="E226" s="171">
        <f>'【補助シート】契約設備内訳表（負荷）'!X230</f>
        <v>0</v>
      </c>
      <c r="F226" s="172" t="str">
        <f>IF(C226="","",IF(ISERROR(VLOOKUP(C226,'機器ｺｰﾄﾞ（非表示）'!$A$2:$H$80,3,FALSE)),"",VLOOKUP(C226,'機器ｺｰﾄﾞ（非表示）'!$A$2:$H$80,3,FALSE)))</f>
        <v/>
      </c>
      <c r="G226" s="173" t="str">
        <f>IF(ISBLANK(D226),"",IF(C226=103,(VLOOKUP(D226,$BC$3:$BD$14,2,1))/1000,IF(C226=106,(VLOOKUP(D226,$BF$3:$BG$12,2,1))/1000,IF(C226=104,(VLOOKUP(D226,$AZ$3:$BA$8,2,1))/1000,IF(ISERROR(VLOOKUP(C226,'機器ｺｰﾄﾞ（非表示）'!$A$2:$H$80,5,FALSE)),"",ROUND(VLOOKUP(C226,'機器ｺｰﾄﾞ（非表示）'!$A$2:$H$80,5,FALSE)*D226*VLOOKUP(C226,'機器ｺｰﾄﾞ（非表示）'!$A$2:$H$80,6,FALSE),3))))))</f>
        <v/>
      </c>
      <c r="H226" s="157">
        <f t="shared" si="91"/>
        <v>0</v>
      </c>
      <c r="I226" s="158" t="str">
        <f t="shared" si="92"/>
        <v/>
      </c>
      <c r="L226" s="205"/>
      <c r="M226" s="170" t="str">
        <f>'【補助シート】契約設備内訳表（負荷）'!AG230</f>
        <v/>
      </c>
      <c r="N226" s="174">
        <f>'【補助シート】契約設備内訳表（負荷）'!AY230</f>
        <v>0</v>
      </c>
      <c r="O226" s="171">
        <f>'【補助シート】契約設備内訳表（負荷）'!BA230</f>
        <v>0</v>
      </c>
      <c r="P226" s="175" t="str">
        <f>IF(M226="","",IF(ISERROR(VLOOKUP(M226,'機器ｺｰﾄﾞ（非表示）'!$A$2:$H$80,3,FALSE)),"",VLOOKUP(M226,'機器ｺｰﾄﾞ（非表示）'!$A$2:$H$80,3,FALSE)))</f>
        <v/>
      </c>
      <c r="Q226" s="163" t="str">
        <f>IF(N226=0,"",ROUND(IF(ISERROR(VLOOKUP(M226,'機器ｺｰﾄﾞ（非表示）'!$A$2:$H$80,5,FALSE)),"",VLOOKUP(M226,'機器ｺｰﾄﾞ（非表示）'!$A$2:$H$80,5,FALSE))*N226*VLOOKUP(M226,'機器ｺｰﾄﾞ（非表示）'!$A$2:$H$80,6,FALSE),3))</f>
        <v/>
      </c>
      <c r="R226" s="164">
        <f t="shared" si="93"/>
        <v>0</v>
      </c>
      <c r="S226" s="165" t="str">
        <f t="shared" si="94"/>
        <v/>
      </c>
      <c r="U226" s="140">
        <f t="shared" si="88"/>
        <v>0</v>
      </c>
      <c r="V226" s="140">
        <f t="shared" si="89"/>
        <v>0</v>
      </c>
      <c r="W226" s="140">
        <f t="shared" si="90"/>
        <v>0</v>
      </c>
      <c r="X226" s="140" t="str">
        <f t="shared" si="87"/>
        <v/>
      </c>
      <c r="Y226" s="140">
        <f t="shared" si="95"/>
        <v>0</v>
      </c>
      <c r="Z226" s="140">
        <f t="shared" si="96"/>
        <v>0</v>
      </c>
      <c r="AA226" s="140">
        <f t="shared" si="97"/>
        <v>0</v>
      </c>
      <c r="AB226" s="140">
        <f t="shared" si="98"/>
        <v>0</v>
      </c>
      <c r="AC226" s="140">
        <f t="shared" si="99"/>
        <v>0</v>
      </c>
      <c r="AD226" s="140">
        <f t="shared" si="100"/>
        <v>0</v>
      </c>
      <c r="AE226" s="140">
        <f t="shared" si="101"/>
        <v>0</v>
      </c>
      <c r="AF226" s="140">
        <f t="shared" si="102"/>
        <v>0</v>
      </c>
      <c r="AG226" s="140">
        <f t="shared" si="103"/>
        <v>0</v>
      </c>
      <c r="AH226" s="140">
        <f t="shared" si="104"/>
        <v>0</v>
      </c>
      <c r="AI226" s="140">
        <f t="shared" si="105"/>
        <v>0</v>
      </c>
      <c r="AJ226" s="140">
        <f t="shared" si="106"/>
        <v>0</v>
      </c>
      <c r="AK226" s="140">
        <f t="shared" si="107"/>
        <v>0</v>
      </c>
      <c r="AL226" s="140">
        <f t="shared" si="108"/>
        <v>0</v>
      </c>
      <c r="AM226" s="140">
        <f t="shared" si="109"/>
        <v>0</v>
      </c>
      <c r="AN226" s="140">
        <f t="shared" si="110"/>
        <v>0</v>
      </c>
      <c r="AO226" s="140">
        <f t="shared" si="111"/>
        <v>0</v>
      </c>
      <c r="AP226" s="140">
        <f t="shared" si="112"/>
        <v>0</v>
      </c>
      <c r="AQ226" s="140">
        <f t="shared" si="113"/>
        <v>0</v>
      </c>
    </row>
    <row r="227" spans="2:43">
      <c r="B227" s="205"/>
      <c r="C227" s="170" t="str">
        <f>'【補助シート】契約設備内訳表（負荷）'!D231</f>
        <v/>
      </c>
      <c r="D227" s="157">
        <f>'【補助シート】契約設備内訳表（負荷）'!V231</f>
        <v>0</v>
      </c>
      <c r="E227" s="171">
        <f>'【補助シート】契約設備内訳表（負荷）'!X231</f>
        <v>0</v>
      </c>
      <c r="F227" s="172" t="str">
        <f>IF(C227="","",IF(ISERROR(VLOOKUP(C227,'機器ｺｰﾄﾞ（非表示）'!$A$2:$H$80,3,FALSE)),"",VLOOKUP(C227,'機器ｺｰﾄﾞ（非表示）'!$A$2:$H$80,3,FALSE)))</f>
        <v/>
      </c>
      <c r="G227" s="173" t="str">
        <f>IF(ISBLANK(D227),"",IF(C227=103,(VLOOKUP(D227,$BC$3:$BD$14,2,1))/1000,IF(C227=106,(VLOOKUP(D227,$BF$3:$BG$12,2,1))/1000,IF(C227=104,(VLOOKUP(D227,$AZ$3:$BA$8,2,1))/1000,IF(ISERROR(VLOOKUP(C227,'機器ｺｰﾄﾞ（非表示）'!$A$2:$H$80,5,FALSE)),"",ROUND(VLOOKUP(C227,'機器ｺｰﾄﾞ（非表示）'!$A$2:$H$80,5,FALSE)*D227*VLOOKUP(C227,'機器ｺｰﾄﾞ（非表示）'!$A$2:$H$80,6,FALSE),3))))))</f>
        <v/>
      </c>
      <c r="H227" s="157">
        <f t="shared" si="91"/>
        <v>0</v>
      </c>
      <c r="I227" s="158" t="str">
        <f t="shared" si="92"/>
        <v/>
      </c>
      <c r="L227" s="205"/>
      <c r="M227" s="170" t="str">
        <f>'【補助シート】契約設備内訳表（負荷）'!AG231</f>
        <v/>
      </c>
      <c r="N227" s="174">
        <f>'【補助シート】契約設備内訳表（負荷）'!AY231</f>
        <v>0</v>
      </c>
      <c r="O227" s="171">
        <f>'【補助シート】契約設備内訳表（負荷）'!BA231</f>
        <v>0</v>
      </c>
      <c r="P227" s="175" t="str">
        <f>IF(M227="","",IF(ISERROR(VLOOKUP(M227,'機器ｺｰﾄﾞ（非表示）'!$A$2:$H$80,3,FALSE)),"",VLOOKUP(M227,'機器ｺｰﾄﾞ（非表示）'!$A$2:$H$80,3,FALSE)))</f>
        <v/>
      </c>
      <c r="Q227" s="163" t="str">
        <f>IF(N227=0,"",ROUND(IF(ISERROR(VLOOKUP(M227,'機器ｺｰﾄﾞ（非表示）'!$A$2:$H$80,5,FALSE)),"",VLOOKUP(M227,'機器ｺｰﾄﾞ（非表示）'!$A$2:$H$80,5,FALSE))*N227*VLOOKUP(M227,'機器ｺｰﾄﾞ（非表示）'!$A$2:$H$80,6,FALSE),3))</f>
        <v/>
      </c>
      <c r="R227" s="164">
        <f t="shared" si="93"/>
        <v>0</v>
      </c>
      <c r="S227" s="165" t="str">
        <f t="shared" si="94"/>
        <v/>
      </c>
      <c r="U227" s="140">
        <f t="shared" si="88"/>
        <v>0</v>
      </c>
      <c r="V227" s="140">
        <f t="shared" si="89"/>
        <v>0</v>
      </c>
      <c r="W227" s="140">
        <f t="shared" si="90"/>
        <v>0</v>
      </c>
      <c r="X227" s="140" t="str">
        <f t="shared" si="87"/>
        <v/>
      </c>
      <c r="Y227" s="140">
        <f t="shared" si="95"/>
        <v>0</v>
      </c>
      <c r="Z227" s="140">
        <f t="shared" si="96"/>
        <v>0</v>
      </c>
      <c r="AA227" s="140">
        <f t="shared" si="97"/>
        <v>0</v>
      </c>
      <c r="AB227" s="140">
        <f t="shared" si="98"/>
        <v>0</v>
      </c>
      <c r="AC227" s="140">
        <f t="shared" si="99"/>
        <v>0</v>
      </c>
      <c r="AD227" s="140">
        <f t="shared" si="100"/>
        <v>0</v>
      </c>
      <c r="AE227" s="140">
        <f t="shared" si="101"/>
        <v>0</v>
      </c>
      <c r="AF227" s="140">
        <f t="shared" si="102"/>
        <v>0</v>
      </c>
      <c r="AG227" s="140">
        <f t="shared" si="103"/>
        <v>0</v>
      </c>
      <c r="AH227" s="140">
        <f t="shared" si="104"/>
        <v>0</v>
      </c>
      <c r="AI227" s="140">
        <f t="shared" si="105"/>
        <v>0</v>
      </c>
      <c r="AJ227" s="140">
        <f t="shared" si="106"/>
        <v>0</v>
      </c>
      <c r="AK227" s="140">
        <f t="shared" si="107"/>
        <v>0</v>
      </c>
      <c r="AL227" s="140">
        <f t="shared" si="108"/>
        <v>0</v>
      </c>
      <c r="AM227" s="140">
        <f t="shared" si="109"/>
        <v>0</v>
      </c>
      <c r="AN227" s="140">
        <f t="shared" si="110"/>
        <v>0</v>
      </c>
      <c r="AO227" s="140">
        <f t="shared" si="111"/>
        <v>0</v>
      </c>
      <c r="AP227" s="140">
        <f t="shared" si="112"/>
        <v>0</v>
      </c>
      <c r="AQ227" s="140">
        <f t="shared" si="113"/>
        <v>0</v>
      </c>
    </row>
    <row r="228" spans="2:43">
      <c r="B228" s="205"/>
      <c r="C228" s="170" t="str">
        <f>'【補助シート】契約設備内訳表（負荷）'!D232</f>
        <v/>
      </c>
      <c r="D228" s="157">
        <f>'【補助シート】契約設備内訳表（負荷）'!V232</f>
        <v>0</v>
      </c>
      <c r="E228" s="171">
        <f>'【補助シート】契約設備内訳表（負荷）'!X232</f>
        <v>0</v>
      </c>
      <c r="F228" s="172" t="str">
        <f>IF(C228="","",IF(ISERROR(VLOOKUP(C228,'機器ｺｰﾄﾞ（非表示）'!$A$2:$H$80,3,FALSE)),"",VLOOKUP(C228,'機器ｺｰﾄﾞ（非表示）'!$A$2:$H$80,3,FALSE)))</f>
        <v/>
      </c>
      <c r="G228" s="173" t="str">
        <f>IF(ISBLANK(D228),"",IF(C228=103,(VLOOKUP(D228,$BC$3:$BD$14,2,1))/1000,IF(C228=106,(VLOOKUP(D228,$BF$3:$BG$12,2,1))/1000,IF(C228=104,(VLOOKUP(D228,$AZ$3:$BA$8,2,1))/1000,IF(ISERROR(VLOOKUP(C228,'機器ｺｰﾄﾞ（非表示）'!$A$2:$H$80,5,FALSE)),"",ROUND(VLOOKUP(C228,'機器ｺｰﾄﾞ（非表示）'!$A$2:$H$80,5,FALSE)*D228*VLOOKUP(C228,'機器ｺｰﾄﾞ（非表示）'!$A$2:$H$80,6,FALSE),3))))))</f>
        <v/>
      </c>
      <c r="H228" s="157">
        <f t="shared" si="91"/>
        <v>0</v>
      </c>
      <c r="I228" s="158" t="str">
        <f t="shared" si="92"/>
        <v/>
      </c>
      <c r="L228" s="205"/>
      <c r="M228" s="170" t="str">
        <f>'【補助シート】契約設備内訳表（負荷）'!AG232</f>
        <v/>
      </c>
      <c r="N228" s="174">
        <f>'【補助シート】契約設備内訳表（負荷）'!AY232</f>
        <v>0</v>
      </c>
      <c r="O228" s="171">
        <f>'【補助シート】契約設備内訳表（負荷）'!BA232</f>
        <v>0</v>
      </c>
      <c r="P228" s="175" t="str">
        <f>IF(M228="","",IF(ISERROR(VLOOKUP(M228,'機器ｺｰﾄﾞ（非表示）'!$A$2:$H$80,3,FALSE)),"",VLOOKUP(M228,'機器ｺｰﾄﾞ（非表示）'!$A$2:$H$80,3,FALSE)))</f>
        <v/>
      </c>
      <c r="Q228" s="163" t="str">
        <f>IF(N228=0,"",ROUND(IF(ISERROR(VLOOKUP(M228,'機器ｺｰﾄﾞ（非表示）'!$A$2:$H$80,5,FALSE)),"",VLOOKUP(M228,'機器ｺｰﾄﾞ（非表示）'!$A$2:$H$80,5,FALSE))*N228*VLOOKUP(M228,'機器ｺｰﾄﾞ（非表示）'!$A$2:$H$80,6,FALSE),3))</f>
        <v/>
      </c>
      <c r="R228" s="164">
        <f t="shared" si="93"/>
        <v>0</v>
      </c>
      <c r="S228" s="165" t="str">
        <f t="shared" si="94"/>
        <v/>
      </c>
      <c r="U228" s="140">
        <f t="shared" si="88"/>
        <v>0</v>
      </c>
      <c r="V228" s="140">
        <f t="shared" si="89"/>
        <v>0</v>
      </c>
      <c r="W228" s="140">
        <f t="shared" si="90"/>
        <v>0</v>
      </c>
      <c r="X228" s="140" t="str">
        <f t="shared" si="87"/>
        <v/>
      </c>
      <c r="Y228" s="140">
        <f t="shared" si="95"/>
        <v>0</v>
      </c>
      <c r="Z228" s="140">
        <f t="shared" si="96"/>
        <v>0</v>
      </c>
      <c r="AA228" s="140">
        <f t="shared" si="97"/>
        <v>0</v>
      </c>
      <c r="AB228" s="140">
        <f t="shared" si="98"/>
        <v>0</v>
      </c>
      <c r="AC228" s="140">
        <f t="shared" si="99"/>
        <v>0</v>
      </c>
      <c r="AD228" s="140">
        <f t="shared" si="100"/>
        <v>0</v>
      </c>
      <c r="AE228" s="140">
        <f t="shared" si="101"/>
        <v>0</v>
      </c>
      <c r="AF228" s="140">
        <f t="shared" si="102"/>
        <v>0</v>
      </c>
      <c r="AG228" s="140">
        <f t="shared" si="103"/>
        <v>0</v>
      </c>
      <c r="AH228" s="140">
        <f t="shared" si="104"/>
        <v>0</v>
      </c>
      <c r="AI228" s="140">
        <f t="shared" si="105"/>
        <v>0</v>
      </c>
      <c r="AJ228" s="140">
        <f t="shared" si="106"/>
        <v>0</v>
      </c>
      <c r="AK228" s="140">
        <f t="shared" si="107"/>
        <v>0</v>
      </c>
      <c r="AL228" s="140">
        <f t="shared" si="108"/>
        <v>0</v>
      </c>
      <c r="AM228" s="140">
        <f t="shared" si="109"/>
        <v>0</v>
      </c>
      <c r="AN228" s="140">
        <f t="shared" si="110"/>
        <v>0</v>
      </c>
      <c r="AO228" s="140">
        <f t="shared" si="111"/>
        <v>0</v>
      </c>
      <c r="AP228" s="140">
        <f t="shared" si="112"/>
        <v>0</v>
      </c>
      <c r="AQ228" s="140">
        <f t="shared" si="113"/>
        <v>0</v>
      </c>
    </row>
    <row r="229" spans="2:43">
      <c r="B229" s="205"/>
      <c r="C229" s="170" t="str">
        <f>'【補助シート】契約設備内訳表（負荷）'!D233</f>
        <v/>
      </c>
      <c r="D229" s="157">
        <f>'【補助シート】契約設備内訳表（負荷）'!V233</f>
        <v>0</v>
      </c>
      <c r="E229" s="171">
        <f>'【補助シート】契約設備内訳表（負荷）'!X233</f>
        <v>0</v>
      </c>
      <c r="F229" s="172" t="str">
        <f>IF(C229="","",IF(ISERROR(VLOOKUP(C229,'機器ｺｰﾄﾞ（非表示）'!$A$2:$H$80,3,FALSE)),"",VLOOKUP(C229,'機器ｺｰﾄﾞ（非表示）'!$A$2:$H$80,3,FALSE)))</f>
        <v/>
      </c>
      <c r="G229" s="173" t="str">
        <f>IF(ISBLANK(D229),"",IF(C229=103,(VLOOKUP(D229,$BC$3:$BD$14,2,1))/1000,IF(C229=106,(VLOOKUP(D229,$BF$3:$BG$12,2,1))/1000,IF(C229=104,(VLOOKUP(D229,$AZ$3:$BA$8,2,1))/1000,IF(ISERROR(VLOOKUP(C229,'機器ｺｰﾄﾞ（非表示）'!$A$2:$H$80,5,FALSE)),"",ROUND(VLOOKUP(C229,'機器ｺｰﾄﾞ（非表示）'!$A$2:$H$80,5,FALSE)*D229*VLOOKUP(C229,'機器ｺｰﾄﾞ（非表示）'!$A$2:$H$80,6,FALSE),3))))))</f>
        <v/>
      </c>
      <c r="H229" s="157">
        <f t="shared" si="91"/>
        <v>0</v>
      </c>
      <c r="I229" s="158" t="str">
        <f t="shared" si="92"/>
        <v/>
      </c>
      <c r="L229" s="205"/>
      <c r="M229" s="170" t="str">
        <f>'【補助シート】契約設備内訳表（負荷）'!AG233</f>
        <v/>
      </c>
      <c r="N229" s="174">
        <f>'【補助シート】契約設備内訳表（負荷）'!AY233</f>
        <v>0</v>
      </c>
      <c r="O229" s="171">
        <f>'【補助シート】契約設備内訳表（負荷）'!BA233</f>
        <v>0</v>
      </c>
      <c r="P229" s="175" t="str">
        <f>IF(M229="","",IF(ISERROR(VLOOKUP(M229,'機器ｺｰﾄﾞ（非表示）'!$A$2:$H$80,3,FALSE)),"",VLOOKUP(M229,'機器ｺｰﾄﾞ（非表示）'!$A$2:$H$80,3,FALSE)))</f>
        <v/>
      </c>
      <c r="Q229" s="163" t="str">
        <f>IF(N229=0,"",ROUND(IF(ISERROR(VLOOKUP(M229,'機器ｺｰﾄﾞ（非表示）'!$A$2:$H$80,5,FALSE)),"",VLOOKUP(M229,'機器ｺｰﾄﾞ（非表示）'!$A$2:$H$80,5,FALSE))*N229*VLOOKUP(M229,'機器ｺｰﾄﾞ（非表示）'!$A$2:$H$80,6,FALSE),3))</f>
        <v/>
      </c>
      <c r="R229" s="164">
        <f t="shared" si="93"/>
        <v>0</v>
      </c>
      <c r="S229" s="165" t="str">
        <f t="shared" si="94"/>
        <v/>
      </c>
      <c r="U229" s="140">
        <f t="shared" si="88"/>
        <v>0</v>
      </c>
      <c r="V229" s="140">
        <f t="shared" si="89"/>
        <v>0</v>
      </c>
      <c r="W229" s="140">
        <f t="shared" si="90"/>
        <v>0</v>
      </c>
      <c r="X229" s="140" t="str">
        <f t="shared" si="87"/>
        <v/>
      </c>
      <c r="Y229" s="140">
        <f t="shared" si="95"/>
        <v>0</v>
      </c>
      <c r="Z229" s="140">
        <f t="shared" si="96"/>
        <v>0</v>
      </c>
      <c r="AA229" s="140">
        <f t="shared" si="97"/>
        <v>0</v>
      </c>
      <c r="AB229" s="140">
        <f t="shared" si="98"/>
        <v>0</v>
      </c>
      <c r="AC229" s="140">
        <f t="shared" si="99"/>
        <v>0</v>
      </c>
      <c r="AD229" s="140">
        <f t="shared" si="100"/>
        <v>0</v>
      </c>
      <c r="AE229" s="140">
        <f t="shared" si="101"/>
        <v>0</v>
      </c>
      <c r="AF229" s="140">
        <f t="shared" si="102"/>
        <v>0</v>
      </c>
      <c r="AG229" s="140">
        <f t="shared" si="103"/>
        <v>0</v>
      </c>
      <c r="AH229" s="140">
        <f t="shared" si="104"/>
        <v>0</v>
      </c>
      <c r="AI229" s="140">
        <f t="shared" si="105"/>
        <v>0</v>
      </c>
      <c r="AJ229" s="140">
        <f t="shared" si="106"/>
        <v>0</v>
      </c>
      <c r="AK229" s="140">
        <f t="shared" si="107"/>
        <v>0</v>
      </c>
      <c r="AL229" s="140">
        <f t="shared" si="108"/>
        <v>0</v>
      </c>
      <c r="AM229" s="140">
        <f t="shared" si="109"/>
        <v>0</v>
      </c>
      <c r="AN229" s="140">
        <f t="shared" si="110"/>
        <v>0</v>
      </c>
      <c r="AO229" s="140">
        <f t="shared" si="111"/>
        <v>0</v>
      </c>
      <c r="AP229" s="140">
        <f t="shared" si="112"/>
        <v>0</v>
      </c>
      <c r="AQ229" s="140">
        <f t="shared" si="113"/>
        <v>0</v>
      </c>
    </row>
    <row r="230" spans="2:43">
      <c r="B230" s="205"/>
      <c r="C230" s="170" t="str">
        <f>'【補助シート】契約設備内訳表（負荷）'!D234</f>
        <v/>
      </c>
      <c r="D230" s="157">
        <f>'【補助シート】契約設備内訳表（負荷）'!V234</f>
        <v>0</v>
      </c>
      <c r="E230" s="171">
        <f>'【補助シート】契約設備内訳表（負荷）'!X234</f>
        <v>0</v>
      </c>
      <c r="F230" s="172" t="str">
        <f>IF(C230="","",IF(ISERROR(VLOOKUP(C230,'機器ｺｰﾄﾞ（非表示）'!$A$2:$H$80,3,FALSE)),"",VLOOKUP(C230,'機器ｺｰﾄﾞ（非表示）'!$A$2:$H$80,3,FALSE)))</f>
        <v/>
      </c>
      <c r="G230" s="173" t="str">
        <f>IF(ISBLANK(D230),"",IF(C230=103,(VLOOKUP(D230,$BC$3:$BD$14,2,1))/1000,IF(C230=106,(VLOOKUP(D230,$BF$3:$BG$12,2,1))/1000,IF(C230=104,(VLOOKUP(D230,$AZ$3:$BA$8,2,1))/1000,IF(ISERROR(VLOOKUP(C230,'機器ｺｰﾄﾞ（非表示）'!$A$2:$H$80,5,FALSE)),"",ROUND(VLOOKUP(C230,'機器ｺｰﾄﾞ（非表示）'!$A$2:$H$80,5,FALSE)*D230*VLOOKUP(C230,'機器ｺｰﾄﾞ（非表示）'!$A$2:$H$80,6,FALSE),3))))))</f>
        <v/>
      </c>
      <c r="H230" s="157">
        <f t="shared" si="91"/>
        <v>0</v>
      </c>
      <c r="I230" s="158" t="str">
        <f t="shared" si="92"/>
        <v/>
      </c>
      <c r="L230" s="205"/>
      <c r="M230" s="170" t="str">
        <f>'【補助シート】契約設備内訳表（負荷）'!AG234</f>
        <v/>
      </c>
      <c r="N230" s="174">
        <f>'【補助シート】契約設備内訳表（負荷）'!AY234</f>
        <v>0</v>
      </c>
      <c r="O230" s="171">
        <f>'【補助シート】契約設備内訳表（負荷）'!BA234</f>
        <v>0</v>
      </c>
      <c r="P230" s="175" t="str">
        <f>IF(M230="","",IF(ISERROR(VLOOKUP(M230,'機器ｺｰﾄﾞ（非表示）'!$A$2:$H$80,3,FALSE)),"",VLOOKUP(M230,'機器ｺｰﾄﾞ（非表示）'!$A$2:$H$80,3,FALSE)))</f>
        <v/>
      </c>
      <c r="Q230" s="163" t="str">
        <f>IF(N230=0,"",ROUND(IF(ISERROR(VLOOKUP(M230,'機器ｺｰﾄﾞ（非表示）'!$A$2:$H$80,5,FALSE)),"",VLOOKUP(M230,'機器ｺｰﾄﾞ（非表示）'!$A$2:$H$80,5,FALSE))*N230*VLOOKUP(M230,'機器ｺｰﾄﾞ（非表示）'!$A$2:$H$80,6,FALSE),3))</f>
        <v/>
      </c>
      <c r="R230" s="164">
        <f t="shared" si="93"/>
        <v>0</v>
      </c>
      <c r="S230" s="165" t="str">
        <f t="shared" si="94"/>
        <v/>
      </c>
      <c r="U230" s="140">
        <f t="shared" si="88"/>
        <v>0</v>
      </c>
      <c r="V230" s="140">
        <f t="shared" si="89"/>
        <v>0</v>
      </c>
      <c r="W230" s="140">
        <f t="shared" si="90"/>
        <v>0</v>
      </c>
      <c r="X230" s="140" t="str">
        <f t="shared" si="87"/>
        <v/>
      </c>
      <c r="Y230" s="140">
        <f t="shared" si="95"/>
        <v>0</v>
      </c>
      <c r="Z230" s="140">
        <f t="shared" si="96"/>
        <v>0</v>
      </c>
      <c r="AA230" s="140">
        <f t="shared" si="97"/>
        <v>0</v>
      </c>
      <c r="AB230" s="140">
        <f t="shared" si="98"/>
        <v>0</v>
      </c>
      <c r="AC230" s="140">
        <f t="shared" si="99"/>
        <v>0</v>
      </c>
      <c r="AD230" s="140">
        <f t="shared" si="100"/>
        <v>0</v>
      </c>
      <c r="AE230" s="140">
        <f t="shared" si="101"/>
        <v>0</v>
      </c>
      <c r="AF230" s="140">
        <f t="shared" si="102"/>
        <v>0</v>
      </c>
      <c r="AG230" s="140">
        <f t="shared" si="103"/>
        <v>0</v>
      </c>
      <c r="AH230" s="140">
        <f t="shared" si="104"/>
        <v>0</v>
      </c>
      <c r="AI230" s="140">
        <f t="shared" si="105"/>
        <v>0</v>
      </c>
      <c r="AJ230" s="140">
        <f t="shared" si="106"/>
        <v>0</v>
      </c>
      <c r="AK230" s="140">
        <f t="shared" si="107"/>
        <v>0</v>
      </c>
      <c r="AL230" s="140">
        <f t="shared" si="108"/>
        <v>0</v>
      </c>
      <c r="AM230" s="140">
        <f t="shared" si="109"/>
        <v>0</v>
      </c>
      <c r="AN230" s="140">
        <f t="shared" si="110"/>
        <v>0</v>
      </c>
      <c r="AO230" s="140">
        <f t="shared" si="111"/>
        <v>0</v>
      </c>
      <c r="AP230" s="140">
        <f t="shared" si="112"/>
        <v>0</v>
      </c>
      <c r="AQ230" s="140">
        <f t="shared" si="113"/>
        <v>0</v>
      </c>
    </row>
    <row r="231" spans="2:43">
      <c r="B231" s="205"/>
      <c r="C231" s="170" t="str">
        <f>'【補助シート】契約設備内訳表（負荷）'!D235</f>
        <v/>
      </c>
      <c r="D231" s="157">
        <f>'【補助シート】契約設備内訳表（負荷）'!V235</f>
        <v>0</v>
      </c>
      <c r="E231" s="171">
        <f>'【補助シート】契約設備内訳表（負荷）'!X235</f>
        <v>0</v>
      </c>
      <c r="F231" s="172" t="str">
        <f>IF(C231="","",IF(ISERROR(VLOOKUP(C231,'機器ｺｰﾄﾞ（非表示）'!$A$2:$H$80,3,FALSE)),"",VLOOKUP(C231,'機器ｺｰﾄﾞ（非表示）'!$A$2:$H$80,3,FALSE)))</f>
        <v/>
      </c>
      <c r="G231" s="173" t="str">
        <f>IF(ISBLANK(D231),"",IF(C231=103,(VLOOKUP(D231,$BC$3:$BD$14,2,1))/1000,IF(C231=106,(VLOOKUP(D231,$BF$3:$BG$12,2,1))/1000,IF(C231=104,(VLOOKUP(D231,$AZ$3:$BA$8,2,1))/1000,IF(ISERROR(VLOOKUP(C231,'機器ｺｰﾄﾞ（非表示）'!$A$2:$H$80,5,FALSE)),"",ROUND(VLOOKUP(C231,'機器ｺｰﾄﾞ（非表示）'!$A$2:$H$80,5,FALSE)*D231*VLOOKUP(C231,'機器ｺｰﾄﾞ（非表示）'!$A$2:$H$80,6,FALSE),3))))))</f>
        <v/>
      </c>
      <c r="H231" s="157">
        <f t="shared" si="91"/>
        <v>0</v>
      </c>
      <c r="I231" s="158" t="str">
        <f t="shared" si="92"/>
        <v/>
      </c>
      <c r="L231" s="205"/>
      <c r="M231" s="170" t="str">
        <f>'【補助シート】契約設備内訳表（負荷）'!AG235</f>
        <v/>
      </c>
      <c r="N231" s="174">
        <f>'【補助シート】契約設備内訳表（負荷）'!AY235</f>
        <v>0</v>
      </c>
      <c r="O231" s="171">
        <f>'【補助シート】契約設備内訳表（負荷）'!BA235</f>
        <v>0</v>
      </c>
      <c r="P231" s="175" t="str">
        <f>IF(M231="","",IF(ISERROR(VLOOKUP(M231,'機器ｺｰﾄﾞ（非表示）'!$A$2:$H$80,3,FALSE)),"",VLOOKUP(M231,'機器ｺｰﾄﾞ（非表示）'!$A$2:$H$80,3,FALSE)))</f>
        <v/>
      </c>
      <c r="Q231" s="163" t="str">
        <f>IF(N231=0,"",ROUND(IF(ISERROR(VLOOKUP(M231,'機器ｺｰﾄﾞ（非表示）'!$A$2:$H$80,5,FALSE)),"",VLOOKUP(M231,'機器ｺｰﾄﾞ（非表示）'!$A$2:$H$80,5,FALSE))*N231*VLOOKUP(M231,'機器ｺｰﾄﾞ（非表示）'!$A$2:$H$80,6,FALSE),3))</f>
        <v/>
      </c>
      <c r="R231" s="164">
        <f t="shared" si="93"/>
        <v>0</v>
      </c>
      <c r="S231" s="165" t="str">
        <f t="shared" si="94"/>
        <v/>
      </c>
      <c r="U231" s="140">
        <f t="shared" si="88"/>
        <v>0</v>
      </c>
      <c r="V231" s="140">
        <f t="shared" si="89"/>
        <v>0</v>
      </c>
      <c r="W231" s="140">
        <f t="shared" si="90"/>
        <v>0</v>
      </c>
      <c r="X231" s="140" t="str">
        <f t="shared" si="87"/>
        <v/>
      </c>
      <c r="Y231" s="140">
        <f t="shared" si="95"/>
        <v>0</v>
      </c>
      <c r="Z231" s="140">
        <f t="shared" si="96"/>
        <v>0</v>
      </c>
      <c r="AA231" s="140">
        <f t="shared" si="97"/>
        <v>0</v>
      </c>
      <c r="AB231" s="140">
        <f t="shared" si="98"/>
        <v>0</v>
      </c>
      <c r="AC231" s="140">
        <f t="shared" si="99"/>
        <v>0</v>
      </c>
      <c r="AD231" s="140">
        <f t="shared" si="100"/>
        <v>0</v>
      </c>
      <c r="AE231" s="140">
        <f t="shared" si="101"/>
        <v>0</v>
      </c>
      <c r="AF231" s="140">
        <f t="shared" si="102"/>
        <v>0</v>
      </c>
      <c r="AG231" s="140">
        <f t="shared" si="103"/>
        <v>0</v>
      </c>
      <c r="AH231" s="140">
        <f t="shared" si="104"/>
        <v>0</v>
      </c>
      <c r="AI231" s="140">
        <f t="shared" si="105"/>
        <v>0</v>
      </c>
      <c r="AJ231" s="140">
        <f t="shared" si="106"/>
        <v>0</v>
      </c>
      <c r="AK231" s="140">
        <f t="shared" si="107"/>
        <v>0</v>
      </c>
      <c r="AL231" s="140">
        <f t="shared" si="108"/>
        <v>0</v>
      </c>
      <c r="AM231" s="140">
        <f t="shared" si="109"/>
        <v>0</v>
      </c>
      <c r="AN231" s="140">
        <f t="shared" si="110"/>
        <v>0</v>
      </c>
      <c r="AO231" s="140">
        <f t="shared" si="111"/>
        <v>0</v>
      </c>
      <c r="AP231" s="140">
        <f t="shared" si="112"/>
        <v>0</v>
      </c>
      <c r="AQ231" s="140">
        <f t="shared" si="113"/>
        <v>0</v>
      </c>
    </row>
    <row r="232" spans="2:43">
      <c r="B232" s="205"/>
      <c r="C232" s="170" t="str">
        <f>'【補助シート】契約設備内訳表（負荷）'!D236</f>
        <v/>
      </c>
      <c r="D232" s="157">
        <f>'【補助シート】契約設備内訳表（負荷）'!V236</f>
        <v>0</v>
      </c>
      <c r="E232" s="171">
        <f>'【補助シート】契約設備内訳表（負荷）'!X236</f>
        <v>0</v>
      </c>
      <c r="F232" s="172" t="str">
        <f>IF(C232="","",IF(ISERROR(VLOOKUP(C232,'機器ｺｰﾄﾞ（非表示）'!$A$2:$H$80,3,FALSE)),"",VLOOKUP(C232,'機器ｺｰﾄﾞ（非表示）'!$A$2:$H$80,3,FALSE)))</f>
        <v/>
      </c>
      <c r="G232" s="173" t="str">
        <f>IF(ISBLANK(D232),"",IF(C232=103,(VLOOKUP(D232,$BC$3:$BD$14,2,1))/1000,IF(C232=106,(VLOOKUP(D232,$BF$3:$BG$12,2,1))/1000,IF(C232=104,(VLOOKUP(D232,$AZ$3:$BA$8,2,1))/1000,IF(ISERROR(VLOOKUP(C232,'機器ｺｰﾄﾞ（非表示）'!$A$2:$H$80,5,FALSE)),"",ROUND(VLOOKUP(C232,'機器ｺｰﾄﾞ（非表示）'!$A$2:$H$80,5,FALSE)*D232*VLOOKUP(C232,'機器ｺｰﾄﾞ（非表示）'!$A$2:$H$80,6,FALSE),3))))))</f>
        <v/>
      </c>
      <c r="H232" s="157">
        <f t="shared" si="91"/>
        <v>0</v>
      </c>
      <c r="I232" s="158" t="str">
        <f t="shared" si="92"/>
        <v/>
      </c>
      <c r="L232" s="205"/>
      <c r="M232" s="170" t="str">
        <f>'【補助シート】契約設備内訳表（負荷）'!AG236</f>
        <v/>
      </c>
      <c r="N232" s="174">
        <f>'【補助シート】契約設備内訳表（負荷）'!AY236</f>
        <v>0</v>
      </c>
      <c r="O232" s="171">
        <f>'【補助シート】契約設備内訳表（負荷）'!BA236</f>
        <v>0</v>
      </c>
      <c r="P232" s="175" t="str">
        <f>IF(M232="","",IF(ISERROR(VLOOKUP(M232,'機器ｺｰﾄﾞ（非表示）'!$A$2:$H$80,3,FALSE)),"",VLOOKUP(M232,'機器ｺｰﾄﾞ（非表示）'!$A$2:$H$80,3,FALSE)))</f>
        <v/>
      </c>
      <c r="Q232" s="163" t="str">
        <f>IF(N232=0,"",ROUND(IF(ISERROR(VLOOKUP(M232,'機器ｺｰﾄﾞ（非表示）'!$A$2:$H$80,5,FALSE)),"",VLOOKUP(M232,'機器ｺｰﾄﾞ（非表示）'!$A$2:$H$80,5,FALSE))*N232*VLOOKUP(M232,'機器ｺｰﾄﾞ（非表示）'!$A$2:$H$80,6,FALSE),3))</f>
        <v/>
      </c>
      <c r="R232" s="164">
        <f t="shared" si="93"/>
        <v>0</v>
      </c>
      <c r="S232" s="165" t="str">
        <f t="shared" si="94"/>
        <v/>
      </c>
      <c r="U232" s="140">
        <f t="shared" si="88"/>
        <v>0</v>
      </c>
      <c r="V232" s="140">
        <f t="shared" si="89"/>
        <v>0</v>
      </c>
      <c r="W232" s="140">
        <f t="shared" si="90"/>
        <v>0</v>
      </c>
      <c r="X232" s="140" t="str">
        <f t="shared" si="87"/>
        <v/>
      </c>
      <c r="Y232" s="140">
        <f t="shared" si="95"/>
        <v>0</v>
      </c>
      <c r="Z232" s="140">
        <f t="shared" si="96"/>
        <v>0</v>
      </c>
      <c r="AA232" s="140">
        <f t="shared" si="97"/>
        <v>0</v>
      </c>
      <c r="AB232" s="140">
        <f t="shared" si="98"/>
        <v>0</v>
      </c>
      <c r="AC232" s="140">
        <f t="shared" si="99"/>
        <v>0</v>
      </c>
      <c r="AD232" s="140">
        <f t="shared" si="100"/>
        <v>0</v>
      </c>
      <c r="AE232" s="140">
        <f t="shared" si="101"/>
        <v>0</v>
      </c>
      <c r="AF232" s="140">
        <f t="shared" si="102"/>
        <v>0</v>
      </c>
      <c r="AG232" s="140">
        <f t="shared" si="103"/>
        <v>0</v>
      </c>
      <c r="AH232" s="140">
        <f t="shared" si="104"/>
        <v>0</v>
      </c>
      <c r="AI232" s="140">
        <f t="shared" si="105"/>
        <v>0</v>
      </c>
      <c r="AJ232" s="140">
        <f t="shared" si="106"/>
        <v>0</v>
      </c>
      <c r="AK232" s="140">
        <f t="shared" si="107"/>
        <v>0</v>
      </c>
      <c r="AL232" s="140">
        <f t="shared" si="108"/>
        <v>0</v>
      </c>
      <c r="AM232" s="140">
        <f t="shared" si="109"/>
        <v>0</v>
      </c>
      <c r="AN232" s="140">
        <f t="shared" si="110"/>
        <v>0</v>
      </c>
      <c r="AO232" s="140">
        <f t="shared" si="111"/>
        <v>0</v>
      </c>
      <c r="AP232" s="140">
        <f t="shared" si="112"/>
        <v>0</v>
      </c>
      <c r="AQ232" s="140">
        <f t="shared" si="113"/>
        <v>0</v>
      </c>
    </row>
    <row r="233" spans="2:43">
      <c r="B233" s="205"/>
      <c r="C233" s="170" t="str">
        <f>'【補助シート】契約設備内訳表（負荷）'!D237</f>
        <v/>
      </c>
      <c r="D233" s="157">
        <f>'【補助シート】契約設備内訳表（負荷）'!V237</f>
        <v>0</v>
      </c>
      <c r="E233" s="171">
        <f>'【補助シート】契約設備内訳表（負荷）'!X237</f>
        <v>0</v>
      </c>
      <c r="F233" s="172" t="str">
        <f>IF(C233="","",IF(ISERROR(VLOOKUP(C233,'機器ｺｰﾄﾞ（非表示）'!$A$2:$H$80,3,FALSE)),"",VLOOKUP(C233,'機器ｺｰﾄﾞ（非表示）'!$A$2:$H$80,3,FALSE)))</f>
        <v/>
      </c>
      <c r="G233" s="173" t="str">
        <f>IF(ISBLANK(D233),"",IF(C233=103,(VLOOKUP(D233,$BC$3:$BD$14,2,1))/1000,IF(C233=106,(VLOOKUP(D233,$BF$3:$BG$12,2,1))/1000,IF(C233=104,(VLOOKUP(D233,$AZ$3:$BA$8,2,1))/1000,IF(ISERROR(VLOOKUP(C233,'機器ｺｰﾄﾞ（非表示）'!$A$2:$H$80,5,FALSE)),"",ROUND(VLOOKUP(C233,'機器ｺｰﾄﾞ（非表示）'!$A$2:$H$80,5,FALSE)*D233*VLOOKUP(C233,'機器ｺｰﾄﾞ（非表示）'!$A$2:$H$80,6,FALSE),3))))))</f>
        <v/>
      </c>
      <c r="H233" s="157">
        <f t="shared" si="91"/>
        <v>0</v>
      </c>
      <c r="I233" s="158" t="str">
        <f t="shared" si="92"/>
        <v/>
      </c>
      <c r="L233" s="205"/>
      <c r="M233" s="170" t="str">
        <f>'【補助シート】契約設備内訳表（負荷）'!AG237</f>
        <v/>
      </c>
      <c r="N233" s="174">
        <f>'【補助シート】契約設備内訳表（負荷）'!AY237</f>
        <v>0</v>
      </c>
      <c r="O233" s="171">
        <f>'【補助シート】契約設備内訳表（負荷）'!BA237</f>
        <v>0</v>
      </c>
      <c r="P233" s="175" t="str">
        <f>IF(M233="","",IF(ISERROR(VLOOKUP(M233,'機器ｺｰﾄﾞ（非表示）'!$A$2:$H$80,3,FALSE)),"",VLOOKUP(M233,'機器ｺｰﾄﾞ（非表示）'!$A$2:$H$80,3,FALSE)))</f>
        <v/>
      </c>
      <c r="Q233" s="163" t="str">
        <f>IF(N233=0,"",ROUND(IF(ISERROR(VLOOKUP(M233,'機器ｺｰﾄﾞ（非表示）'!$A$2:$H$80,5,FALSE)),"",VLOOKUP(M233,'機器ｺｰﾄﾞ（非表示）'!$A$2:$H$80,5,FALSE))*N233*VLOOKUP(M233,'機器ｺｰﾄﾞ（非表示）'!$A$2:$H$80,6,FALSE),3))</f>
        <v/>
      </c>
      <c r="R233" s="164">
        <f t="shared" si="93"/>
        <v>0</v>
      </c>
      <c r="S233" s="165" t="str">
        <f t="shared" si="94"/>
        <v/>
      </c>
      <c r="U233" s="140">
        <f t="shared" si="88"/>
        <v>0</v>
      </c>
      <c r="V233" s="140">
        <f t="shared" si="89"/>
        <v>0</v>
      </c>
      <c r="W233" s="140">
        <f t="shared" si="90"/>
        <v>0</v>
      </c>
      <c r="X233" s="140" t="str">
        <f t="shared" si="87"/>
        <v/>
      </c>
      <c r="Y233" s="140">
        <f t="shared" si="95"/>
        <v>0</v>
      </c>
      <c r="Z233" s="140">
        <f t="shared" si="96"/>
        <v>0</v>
      </c>
      <c r="AA233" s="140">
        <f t="shared" si="97"/>
        <v>0</v>
      </c>
      <c r="AB233" s="140">
        <f t="shared" si="98"/>
        <v>0</v>
      </c>
      <c r="AC233" s="140">
        <f t="shared" si="99"/>
        <v>0</v>
      </c>
      <c r="AD233" s="140">
        <f t="shared" si="100"/>
        <v>0</v>
      </c>
      <c r="AE233" s="140">
        <f t="shared" si="101"/>
        <v>0</v>
      </c>
      <c r="AF233" s="140">
        <f t="shared" si="102"/>
        <v>0</v>
      </c>
      <c r="AG233" s="140">
        <f t="shared" si="103"/>
        <v>0</v>
      </c>
      <c r="AH233" s="140">
        <f t="shared" si="104"/>
        <v>0</v>
      </c>
      <c r="AI233" s="140">
        <f t="shared" si="105"/>
        <v>0</v>
      </c>
      <c r="AJ233" s="140">
        <f t="shared" si="106"/>
        <v>0</v>
      </c>
      <c r="AK233" s="140">
        <f t="shared" si="107"/>
        <v>0</v>
      </c>
      <c r="AL233" s="140">
        <f t="shared" si="108"/>
        <v>0</v>
      </c>
      <c r="AM233" s="140">
        <f t="shared" si="109"/>
        <v>0</v>
      </c>
      <c r="AN233" s="140">
        <f t="shared" si="110"/>
        <v>0</v>
      </c>
      <c r="AO233" s="140">
        <f t="shared" si="111"/>
        <v>0</v>
      </c>
      <c r="AP233" s="140">
        <f t="shared" si="112"/>
        <v>0</v>
      </c>
      <c r="AQ233" s="140">
        <f t="shared" si="113"/>
        <v>0</v>
      </c>
    </row>
    <row r="234" spans="2:43">
      <c r="B234" s="205"/>
      <c r="C234" s="170" t="str">
        <f>'【補助シート】契約設備内訳表（負荷）'!D238</f>
        <v/>
      </c>
      <c r="D234" s="157">
        <f>'【補助シート】契約設備内訳表（負荷）'!V238</f>
        <v>0</v>
      </c>
      <c r="E234" s="171">
        <f>'【補助シート】契約設備内訳表（負荷）'!X238</f>
        <v>0</v>
      </c>
      <c r="F234" s="172" t="str">
        <f>IF(C234="","",IF(ISERROR(VLOOKUP(C234,'機器ｺｰﾄﾞ（非表示）'!$A$2:$H$80,3,FALSE)),"",VLOOKUP(C234,'機器ｺｰﾄﾞ（非表示）'!$A$2:$H$80,3,FALSE)))</f>
        <v/>
      </c>
      <c r="G234" s="173" t="str">
        <f>IF(ISBLANK(D234),"",IF(C234=103,(VLOOKUP(D234,$BC$3:$BD$14,2,1))/1000,IF(C234=106,(VLOOKUP(D234,$BF$3:$BG$12,2,1))/1000,IF(C234=104,(VLOOKUP(D234,$AZ$3:$BA$8,2,1))/1000,IF(ISERROR(VLOOKUP(C234,'機器ｺｰﾄﾞ（非表示）'!$A$2:$H$80,5,FALSE)),"",ROUND(VLOOKUP(C234,'機器ｺｰﾄﾞ（非表示）'!$A$2:$H$80,5,FALSE)*D234*VLOOKUP(C234,'機器ｺｰﾄﾞ（非表示）'!$A$2:$H$80,6,FALSE),3))))))</f>
        <v/>
      </c>
      <c r="H234" s="157">
        <f t="shared" si="91"/>
        <v>0</v>
      </c>
      <c r="I234" s="158" t="str">
        <f t="shared" si="92"/>
        <v/>
      </c>
      <c r="L234" s="205"/>
      <c r="M234" s="170" t="str">
        <f>'【補助シート】契約設備内訳表（負荷）'!AG238</f>
        <v/>
      </c>
      <c r="N234" s="174">
        <f>'【補助シート】契約設備内訳表（負荷）'!AY238</f>
        <v>0</v>
      </c>
      <c r="O234" s="171">
        <f>'【補助シート】契約設備内訳表（負荷）'!BA238</f>
        <v>0</v>
      </c>
      <c r="P234" s="175" t="str">
        <f>IF(M234="","",IF(ISERROR(VLOOKUP(M234,'機器ｺｰﾄﾞ（非表示）'!$A$2:$H$80,3,FALSE)),"",VLOOKUP(M234,'機器ｺｰﾄﾞ（非表示）'!$A$2:$H$80,3,FALSE)))</f>
        <v/>
      </c>
      <c r="Q234" s="163" t="str">
        <f>IF(N234=0,"",ROUND(IF(ISERROR(VLOOKUP(M234,'機器ｺｰﾄﾞ（非表示）'!$A$2:$H$80,5,FALSE)),"",VLOOKUP(M234,'機器ｺｰﾄﾞ（非表示）'!$A$2:$H$80,5,FALSE))*N234*VLOOKUP(M234,'機器ｺｰﾄﾞ（非表示）'!$A$2:$H$80,6,FALSE),3))</f>
        <v/>
      </c>
      <c r="R234" s="164">
        <f t="shared" si="93"/>
        <v>0</v>
      </c>
      <c r="S234" s="165" t="str">
        <f t="shared" si="94"/>
        <v/>
      </c>
      <c r="U234" s="140">
        <f t="shared" si="88"/>
        <v>0</v>
      </c>
      <c r="V234" s="140">
        <f t="shared" si="89"/>
        <v>0</v>
      </c>
      <c r="W234" s="140">
        <f t="shared" si="90"/>
        <v>0</v>
      </c>
      <c r="X234" s="140" t="str">
        <f t="shared" si="87"/>
        <v/>
      </c>
      <c r="Y234" s="140">
        <f t="shared" si="95"/>
        <v>0</v>
      </c>
      <c r="Z234" s="140">
        <f t="shared" si="96"/>
        <v>0</v>
      </c>
      <c r="AA234" s="140">
        <f t="shared" si="97"/>
        <v>0</v>
      </c>
      <c r="AB234" s="140">
        <f t="shared" si="98"/>
        <v>0</v>
      </c>
      <c r="AC234" s="140">
        <f t="shared" si="99"/>
        <v>0</v>
      </c>
      <c r="AD234" s="140">
        <f t="shared" si="100"/>
        <v>0</v>
      </c>
      <c r="AE234" s="140">
        <f t="shared" si="101"/>
        <v>0</v>
      </c>
      <c r="AF234" s="140">
        <f t="shared" si="102"/>
        <v>0</v>
      </c>
      <c r="AG234" s="140">
        <f t="shared" si="103"/>
        <v>0</v>
      </c>
      <c r="AH234" s="140">
        <f t="shared" si="104"/>
        <v>0</v>
      </c>
      <c r="AI234" s="140">
        <f t="shared" si="105"/>
        <v>0</v>
      </c>
      <c r="AJ234" s="140">
        <f t="shared" si="106"/>
        <v>0</v>
      </c>
      <c r="AK234" s="140">
        <f t="shared" si="107"/>
        <v>0</v>
      </c>
      <c r="AL234" s="140">
        <f t="shared" si="108"/>
        <v>0</v>
      </c>
      <c r="AM234" s="140">
        <f t="shared" si="109"/>
        <v>0</v>
      </c>
      <c r="AN234" s="140">
        <f t="shared" si="110"/>
        <v>0</v>
      </c>
      <c r="AO234" s="140">
        <f t="shared" si="111"/>
        <v>0</v>
      </c>
      <c r="AP234" s="140">
        <f t="shared" si="112"/>
        <v>0</v>
      </c>
      <c r="AQ234" s="140">
        <f t="shared" si="113"/>
        <v>0</v>
      </c>
    </row>
    <row r="235" spans="2:43">
      <c r="B235" s="205"/>
      <c r="C235" s="170" t="str">
        <f>'【補助シート】契約設備内訳表（負荷）'!D239</f>
        <v/>
      </c>
      <c r="D235" s="157">
        <f>'【補助シート】契約設備内訳表（負荷）'!V239</f>
        <v>0</v>
      </c>
      <c r="E235" s="171">
        <f>'【補助シート】契約設備内訳表（負荷）'!X239</f>
        <v>0</v>
      </c>
      <c r="F235" s="172" t="str">
        <f>IF(C235="","",IF(ISERROR(VLOOKUP(C235,'機器ｺｰﾄﾞ（非表示）'!$A$2:$H$80,3,FALSE)),"",VLOOKUP(C235,'機器ｺｰﾄﾞ（非表示）'!$A$2:$H$80,3,FALSE)))</f>
        <v/>
      </c>
      <c r="G235" s="173" t="str">
        <f>IF(ISBLANK(D235),"",IF(C235=103,(VLOOKUP(D235,$BC$3:$BD$14,2,1))/1000,IF(C235=106,(VLOOKUP(D235,$BF$3:$BG$12,2,1))/1000,IF(C235=104,(VLOOKUP(D235,$AZ$3:$BA$8,2,1))/1000,IF(ISERROR(VLOOKUP(C235,'機器ｺｰﾄﾞ（非表示）'!$A$2:$H$80,5,FALSE)),"",ROUND(VLOOKUP(C235,'機器ｺｰﾄﾞ（非表示）'!$A$2:$H$80,5,FALSE)*D235*VLOOKUP(C235,'機器ｺｰﾄﾞ（非表示）'!$A$2:$H$80,6,FALSE),3))))))</f>
        <v/>
      </c>
      <c r="H235" s="157">
        <f t="shared" si="91"/>
        <v>0</v>
      </c>
      <c r="I235" s="158" t="str">
        <f t="shared" si="92"/>
        <v/>
      </c>
      <c r="L235" s="205"/>
      <c r="M235" s="170" t="str">
        <f>'【補助シート】契約設備内訳表（負荷）'!AG239</f>
        <v/>
      </c>
      <c r="N235" s="174">
        <f>'【補助シート】契約設備内訳表（負荷）'!AY239</f>
        <v>0</v>
      </c>
      <c r="O235" s="171">
        <f>'【補助シート】契約設備内訳表（負荷）'!BA239</f>
        <v>0</v>
      </c>
      <c r="P235" s="175" t="str">
        <f>IF(M235="","",IF(ISERROR(VLOOKUP(M235,'機器ｺｰﾄﾞ（非表示）'!$A$2:$H$80,3,FALSE)),"",VLOOKUP(M235,'機器ｺｰﾄﾞ（非表示）'!$A$2:$H$80,3,FALSE)))</f>
        <v/>
      </c>
      <c r="Q235" s="163" t="str">
        <f>IF(N235=0,"",ROUND(IF(ISERROR(VLOOKUP(M235,'機器ｺｰﾄﾞ（非表示）'!$A$2:$H$80,5,FALSE)),"",VLOOKUP(M235,'機器ｺｰﾄﾞ（非表示）'!$A$2:$H$80,5,FALSE))*N235*VLOOKUP(M235,'機器ｺｰﾄﾞ（非表示）'!$A$2:$H$80,6,FALSE),3))</f>
        <v/>
      </c>
      <c r="R235" s="164">
        <f t="shared" si="93"/>
        <v>0</v>
      </c>
      <c r="S235" s="165" t="str">
        <f t="shared" si="94"/>
        <v/>
      </c>
      <c r="U235" s="140">
        <f t="shared" si="88"/>
        <v>0</v>
      </c>
      <c r="V235" s="140">
        <f t="shared" si="89"/>
        <v>0</v>
      </c>
      <c r="W235" s="140">
        <f t="shared" si="90"/>
        <v>0</v>
      </c>
      <c r="X235" s="140" t="str">
        <f t="shared" si="87"/>
        <v/>
      </c>
      <c r="Y235" s="140">
        <f t="shared" si="95"/>
        <v>0</v>
      </c>
      <c r="Z235" s="140">
        <f t="shared" si="96"/>
        <v>0</v>
      </c>
      <c r="AA235" s="140">
        <f t="shared" si="97"/>
        <v>0</v>
      </c>
      <c r="AB235" s="140">
        <f t="shared" si="98"/>
        <v>0</v>
      </c>
      <c r="AC235" s="140">
        <f t="shared" si="99"/>
        <v>0</v>
      </c>
      <c r="AD235" s="140">
        <f t="shared" si="100"/>
        <v>0</v>
      </c>
      <c r="AE235" s="140">
        <f t="shared" si="101"/>
        <v>0</v>
      </c>
      <c r="AF235" s="140">
        <f t="shared" si="102"/>
        <v>0</v>
      </c>
      <c r="AG235" s="140">
        <f t="shared" si="103"/>
        <v>0</v>
      </c>
      <c r="AH235" s="140">
        <f t="shared" si="104"/>
        <v>0</v>
      </c>
      <c r="AI235" s="140">
        <f t="shared" si="105"/>
        <v>0</v>
      </c>
      <c r="AJ235" s="140">
        <f t="shared" si="106"/>
        <v>0</v>
      </c>
      <c r="AK235" s="140">
        <f t="shared" si="107"/>
        <v>0</v>
      </c>
      <c r="AL235" s="140">
        <f t="shared" si="108"/>
        <v>0</v>
      </c>
      <c r="AM235" s="140">
        <f t="shared" si="109"/>
        <v>0</v>
      </c>
      <c r="AN235" s="140">
        <f t="shared" si="110"/>
        <v>0</v>
      </c>
      <c r="AO235" s="140">
        <f t="shared" si="111"/>
        <v>0</v>
      </c>
      <c r="AP235" s="140">
        <f t="shared" si="112"/>
        <v>0</v>
      </c>
      <c r="AQ235" s="140">
        <f t="shared" si="113"/>
        <v>0</v>
      </c>
    </row>
    <row r="236" spans="2:43">
      <c r="B236" s="205"/>
      <c r="C236" s="170" t="str">
        <f>'【補助シート】契約設備内訳表（負荷）'!D240</f>
        <v/>
      </c>
      <c r="D236" s="157">
        <f>'【補助シート】契約設備内訳表（負荷）'!V240</f>
        <v>0</v>
      </c>
      <c r="E236" s="171">
        <f>'【補助シート】契約設備内訳表（負荷）'!X240</f>
        <v>0</v>
      </c>
      <c r="F236" s="172" t="str">
        <f>IF(C236="","",IF(ISERROR(VLOOKUP(C236,'機器ｺｰﾄﾞ（非表示）'!$A$2:$H$80,3,FALSE)),"",VLOOKUP(C236,'機器ｺｰﾄﾞ（非表示）'!$A$2:$H$80,3,FALSE)))</f>
        <v/>
      </c>
      <c r="G236" s="173" t="str">
        <f>IF(ISBLANK(D236),"",IF(C236=103,(VLOOKUP(D236,$BC$3:$BD$14,2,1))/1000,IF(C236=106,(VLOOKUP(D236,$BF$3:$BG$12,2,1))/1000,IF(C236=104,(VLOOKUP(D236,$AZ$3:$BA$8,2,1))/1000,IF(ISERROR(VLOOKUP(C236,'機器ｺｰﾄﾞ（非表示）'!$A$2:$H$80,5,FALSE)),"",ROUND(VLOOKUP(C236,'機器ｺｰﾄﾞ（非表示）'!$A$2:$H$80,5,FALSE)*D236*VLOOKUP(C236,'機器ｺｰﾄﾞ（非表示）'!$A$2:$H$80,6,FALSE),3))))))</f>
        <v/>
      </c>
      <c r="H236" s="157">
        <f t="shared" ref="H236:H241" si="114">IF(E236=0,0,E236)</f>
        <v>0</v>
      </c>
      <c r="I236" s="158" t="str">
        <f t="shared" ref="I236:I241" si="115">IF(D236=0,"",G236*H236)</f>
        <v/>
      </c>
      <c r="L236" s="205"/>
      <c r="M236" s="170" t="str">
        <f>'【補助シート】契約設備内訳表（負荷）'!AG240</f>
        <v/>
      </c>
      <c r="N236" s="174">
        <f>'【補助シート】契約設備内訳表（負荷）'!AY240</f>
        <v>0</v>
      </c>
      <c r="O236" s="171">
        <f>'【補助シート】契約設備内訳表（負荷）'!BA240</f>
        <v>0</v>
      </c>
      <c r="P236" s="175" t="str">
        <f>IF(M236="","",IF(ISERROR(VLOOKUP(M236,'機器ｺｰﾄﾞ（非表示）'!$A$2:$H$80,3,FALSE)),"",VLOOKUP(M236,'機器ｺｰﾄﾞ（非表示）'!$A$2:$H$80,3,FALSE)))</f>
        <v/>
      </c>
      <c r="Q236" s="163" t="str">
        <f>IF(N236=0,"",ROUND(IF(ISERROR(VLOOKUP(M236,'機器ｺｰﾄﾞ（非表示）'!$A$2:$H$80,5,FALSE)),"",VLOOKUP(M236,'機器ｺｰﾄﾞ（非表示）'!$A$2:$H$80,5,FALSE))*N236*VLOOKUP(M236,'機器ｺｰﾄﾞ（非表示）'!$A$2:$H$80,6,FALSE),3))</f>
        <v/>
      </c>
      <c r="R236" s="164">
        <f t="shared" ref="R236:R241" si="116">IF(O236=0,0,O236)</f>
        <v>0</v>
      </c>
      <c r="S236" s="165" t="str">
        <f t="shared" ref="S236:S241" si="117">IF(N236=0,"",Q236*R236)</f>
        <v/>
      </c>
      <c r="U236" s="140">
        <f t="shared" ref="U236:U241" si="118">IF(ISBLANK(C236),"",IF(AND(C236&gt;=101,C236&lt;=109),I236,0))</f>
        <v>0</v>
      </c>
      <c r="V236" s="140">
        <f t="shared" ref="V236:V241" si="119">IF(ISBLANK(C236),"",IF(AND(C236&gt;=201,C236&lt;=399),I236,0))</f>
        <v>0</v>
      </c>
      <c r="W236" s="140">
        <f t="shared" ref="W236:W241" si="120">IF(ISBLANK(C236),"",IF(AND(C236&gt;=401,C236&lt;=402),I236,0))</f>
        <v>0</v>
      </c>
      <c r="X236" s="140" t="str">
        <f t="shared" ref="X236:X241" si="121">Q236</f>
        <v/>
      </c>
      <c r="Y236" s="140">
        <f t="shared" ref="Y236:Y241" si="122">IF(R236&gt;1,Q236,0)</f>
        <v>0</v>
      </c>
      <c r="Z236" s="140">
        <f t="shared" ref="Z236:Z241" si="123">IF(R236&gt;2,Q236,0)</f>
        <v>0</v>
      </c>
      <c r="AA236" s="140">
        <f t="shared" ref="AA236:AA241" si="124">IF(R236&gt;3,Q236,0)</f>
        <v>0</v>
      </c>
      <c r="AB236" s="140">
        <f t="shared" ref="AB236:AB241" si="125">IF(R236&gt;4,Q236,0)</f>
        <v>0</v>
      </c>
      <c r="AC236" s="140">
        <f t="shared" ref="AC236:AC241" si="126">IF(R236&gt;5,Q236,0)</f>
        <v>0</v>
      </c>
      <c r="AD236" s="140">
        <f t="shared" ref="AD236:AD241" si="127">IF(R236&gt;6,Q236,0)</f>
        <v>0</v>
      </c>
      <c r="AE236" s="140">
        <f t="shared" ref="AE236:AE241" si="128">IF(R236&gt;7,Q236,0)</f>
        <v>0</v>
      </c>
      <c r="AF236" s="140">
        <f t="shared" ref="AF236:AF241" si="129">IF(R236&gt;8,Q236,0)</f>
        <v>0</v>
      </c>
      <c r="AG236" s="140">
        <f t="shared" ref="AG236:AG241" si="130">IF(R236&gt;9,Q236,0)</f>
        <v>0</v>
      </c>
      <c r="AH236" s="140">
        <f t="shared" ref="AH236:AH241" si="131">IF(R236&gt;10,Q236,0)</f>
        <v>0</v>
      </c>
      <c r="AI236" s="140">
        <f t="shared" ref="AI236:AI241" si="132">IF(R236&gt;11,Q236,0)</f>
        <v>0</v>
      </c>
      <c r="AJ236" s="140">
        <f t="shared" ref="AJ236:AJ241" si="133">IF(R236&gt;12,Q236,0)</f>
        <v>0</v>
      </c>
      <c r="AK236" s="140">
        <f t="shared" ref="AK236:AK241" si="134">IF(R236&gt;13,Q236,0)</f>
        <v>0</v>
      </c>
      <c r="AL236" s="140">
        <f t="shared" ref="AL236:AL241" si="135">IF(R236&gt;14,Q236,0)</f>
        <v>0</v>
      </c>
      <c r="AM236" s="140">
        <f t="shared" ref="AM236:AM241" si="136">IF(R236&gt;15,Q236,0)</f>
        <v>0</v>
      </c>
      <c r="AN236" s="140">
        <f t="shared" ref="AN236:AN241" si="137">IF(R236&gt;16,Q236,0)</f>
        <v>0</v>
      </c>
      <c r="AO236" s="140">
        <f t="shared" ref="AO236:AO241" si="138">IF(R236&gt;17,Q236,0)</f>
        <v>0</v>
      </c>
      <c r="AP236" s="140">
        <f t="shared" ref="AP236:AP241" si="139">IF(R236&gt;18,Q236,0)</f>
        <v>0</v>
      </c>
      <c r="AQ236" s="140">
        <f t="shared" ref="AQ236:AQ241" si="140">IF(R236&gt;19,Q236,0)</f>
        <v>0</v>
      </c>
    </row>
    <row r="237" spans="2:43">
      <c r="B237" s="205"/>
      <c r="C237" s="170" t="str">
        <f>'【補助シート】契約設備内訳表（負荷）'!D241</f>
        <v/>
      </c>
      <c r="D237" s="157">
        <f>'【補助シート】契約設備内訳表（負荷）'!V241</f>
        <v>0</v>
      </c>
      <c r="E237" s="171">
        <f>'【補助シート】契約設備内訳表（負荷）'!X241</f>
        <v>0</v>
      </c>
      <c r="F237" s="172" t="str">
        <f>IF(C237="","",IF(ISERROR(VLOOKUP(C237,'機器ｺｰﾄﾞ（非表示）'!$A$2:$H$80,3,FALSE)),"",VLOOKUP(C237,'機器ｺｰﾄﾞ（非表示）'!$A$2:$H$80,3,FALSE)))</f>
        <v/>
      </c>
      <c r="G237" s="173" t="str">
        <f>IF(ISBLANK(D237),"",IF(C237=103,(VLOOKUP(D237,$BC$3:$BD$14,2,1))/1000,IF(C237=106,(VLOOKUP(D237,$BF$3:$BG$12,2,1))/1000,IF(C237=104,(VLOOKUP(D237,$AZ$3:$BA$8,2,1))/1000,IF(ISERROR(VLOOKUP(C237,'機器ｺｰﾄﾞ（非表示）'!$A$2:$H$80,5,FALSE)),"",ROUND(VLOOKUP(C237,'機器ｺｰﾄﾞ（非表示）'!$A$2:$H$80,5,FALSE)*D237*VLOOKUP(C237,'機器ｺｰﾄﾞ（非表示）'!$A$2:$H$80,6,FALSE),3))))))</f>
        <v/>
      </c>
      <c r="H237" s="157">
        <f t="shared" si="114"/>
        <v>0</v>
      </c>
      <c r="I237" s="158" t="str">
        <f t="shared" si="115"/>
        <v/>
      </c>
      <c r="L237" s="205"/>
      <c r="M237" s="170" t="str">
        <f>'【補助シート】契約設備内訳表（負荷）'!AG241</f>
        <v/>
      </c>
      <c r="N237" s="174">
        <f>'【補助シート】契約設備内訳表（負荷）'!AY241</f>
        <v>0</v>
      </c>
      <c r="O237" s="171">
        <f>'【補助シート】契約設備内訳表（負荷）'!BA241</f>
        <v>0</v>
      </c>
      <c r="P237" s="175" t="str">
        <f>IF(M237="","",IF(ISERROR(VLOOKUP(M237,'機器ｺｰﾄﾞ（非表示）'!$A$2:$H$80,3,FALSE)),"",VLOOKUP(M237,'機器ｺｰﾄﾞ（非表示）'!$A$2:$H$80,3,FALSE)))</f>
        <v/>
      </c>
      <c r="Q237" s="163" t="str">
        <f>IF(N237=0,"",ROUND(IF(ISERROR(VLOOKUP(M237,'機器ｺｰﾄﾞ（非表示）'!$A$2:$H$80,5,FALSE)),"",VLOOKUP(M237,'機器ｺｰﾄﾞ（非表示）'!$A$2:$H$80,5,FALSE))*N237*VLOOKUP(M237,'機器ｺｰﾄﾞ（非表示）'!$A$2:$H$80,6,FALSE),3))</f>
        <v/>
      </c>
      <c r="R237" s="164">
        <f t="shared" si="116"/>
        <v>0</v>
      </c>
      <c r="S237" s="165" t="str">
        <f t="shared" si="117"/>
        <v/>
      </c>
      <c r="U237" s="140">
        <f t="shared" si="118"/>
        <v>0</v>
      </c>
      <c r="V237" s="140">
        <f t="shared" si="119"/>
        <v>0</v>
      </c>
      <c r="W237" s="140">
        <f t="shared" si="120"/>
        <v>0</v>
      </c>
      <c r="X237" s="140" t="str">
        <f t="shared" si="121"/>
        <v/>
      </c>
      <c r="Y237" s="140">
        <f t="shared" si="122"/>
        <v>0</v>
      </c>
      <c r="Z237" s="140">
        <f t="shared" si="123"/>
        <v>0</v>
      </c>
      <c r="AA237" s="140">
        <f t="shared" si="124"/>
        <v>0</v>
      </c>
      <c r="AB237" s="140">
        <f t="shared" si="125"/>
        <v>0</v>
      </c>
      <c r="AC237" s="140">
        <f t="shared" si="126"/>
        <v>0</v>
      </c>
      <c r="AD237" s="140">
        <f t="shared" si="127"/>
        <v>0</v>
      </c>
      <c r="AE237" s="140">
        <f t="shared" si="128"/>
        <v>0</v>
      </c>
      <c r="AF237" s="140">
        <f t="shared" si="129"/>
        <v>0</v>
      </c>
      <c r="AG237" s="140">
        <f t="shared" si="130"/>
        <v>0</v>
      </c>
      <c r="AH237" s="140">
        <f t="shared" si="131"/>
        <v>0</v>
      </c>
      <c r="AI237" s="140">
        <f t="shared" si="132"/>
        <v>0</v>
      </c>
      <c r="AJ237" s="140">
        <f t="shared" si="133"/>
        <v>0</v>
      </c>
      <c r="AK237" s="140">
        <f t="shared" si="134"/>
        <v>0</v>
      </c>
      <c r="AL237" s="140">
        <f t="shared" si="135"/>
        <v>0</v>
      </c>
      <c r="AM237" s="140">
        <f t="shared" si="136"/>
        <v>0</v>
      </c>
      <c r="AN237" s="140">
        <f t="shared" si="137"/>
        <v>0</v>
      </c>
      <c r="AO237" s="140">
        <f t="shared" si="138"/>
        <v>0</v>
      </c>
      <c r="AP237" s="140">
        <f t="shared" si="139"/>
        <v>0</v>
      </c>
      <c r="AQ237" s="140">
        <f t="shared" si="140"/>
        <v>0</v>
      </c>
    </row>
    <row r="238" spans="2:43">
      <c r="B238" s="205"/>
      <c r="C238" s="170" t="str">
        <f>'【補助シート】契約設備内訳表（負荷）'!D242</f>
        <v/>
      </c>
      <c r="D238" s="157">
        <f>'【補助シート】契約設備内訳表（負荷）'!V242</f>
        <v>0</v>
      </c>
      <c r="E238" s="171">
        <f>'【補助シート】契約設備内訳表（負荷）'!X242</f>
        <v>0</v>
      </c>
      <c r="F238" s="172" t="str">
        <f>IF(C238="","",IF(ISERROR(VLOOKUP(C238,'機器ｺｰﾄﾞ（非表示）'!$A$2:$H$80,3,FALSE)),"",VLOOKUP(C238,'機器ｺｰﾄﾞ（非表示）'!$A$2:$H$80,3,FALSE)))</f>
        <v/>
      </c>
      <c r="G238" s="173" t="str">
        <f>IF(ISBLANK(D238),"",IF(C238=103,(VLOOKUP(D238,$BC$3:$BD$14,2,1))/1000,IF(C238=106,(VLOOKUP(D238,$BF$3:$BG$12,2,1))/1000,IF(C238=104,(VLOOKUP(D238,$AZ$3:$BA$8,2,1))/1000,IF(ISERROR(VLOOKUP(C238,'機器ｺｰﾄﾞ（非表示）'!$A$2:$H$80,5,FALSE)),"",ROUND(VLOOKUP(C238,'機器ｺｰﾄﾞ（非表示）'!$A$2:$H$80,5,FALSE)*D238*VLOOKUP(C238,'機器ｺｰﾄﾞ（非表示）'!$A$2:$H$80,6,FALSE),3))))))</f>
        <v/>
      </c>
      <c r="H238" s="157">
        <f t="shared" si="114"/>
        <v>0</v>
      </c>
      <c r="I238" s="158" t="str">
        <f t="shared" si="115"/>
        <v/>
      </c>
      <c r="L238" s="205"/>
      <c r="M238" s="170" t="str">
        <f>'【補助シート】契約設備内訳表（負荷）'!AG242</f>
        <v/>
      </c>
      <c r="N238" s="174">
        <f>'【補助シート】契約設備内訳表（負荷）'!AY242</f>
        <v>0</v>
      </c>
      <c r="O238" s="171">
        <f>'【補助シート】契約設備内訳表（負荷）'!BA242</f>
        <v>0</v>
      </c>
      <c r="P238" s="175" t="str">
        <f>IF(M238="","",IF(ISERROR(VLOOKUP(M238,'機器ｺｰﾄﾞ（非表示）'!$A$2:$H$80,3,FALSE)),"",VLOOKUP(M238,'機器ｺｰﾄﾞ（非表示）'!$A$2:$H$80,3,FALSE)))</f>
        <v/>
      </c>
      <c r="Q238" s="163" t="str">
        <f>IF(N238=0,"",ROUND(IF(ISERROR(VLOOKUP(M238,'機器ｺｰﾄﾞ（非表示）'!$A$2:$H$80,5,FALSE)),"",VLOOKUP(M238,'機器ｺｰﾄﾞ（非表示）'!$A$2:$H$80,5,FALSE))*N238*VLOOKUP(M238,'機器ｺｰﾄﾞ（非表示）'!$A$2:$H$80,6,FALSE),3))</f>
        <v/>
      </c>
      <c r="R238" s="164">
        <f t="shared" si="116"/>
        <v>0</v>
      </c>
      <c r="S238" s="165" t="str">
        <f t="shared" si="117"/>
        <v/>
      </c>
      <c r="U238" s="140">
        <f t="shared" si="118"/>
        <v>0</v>
      </c>
      <c r="V238" s="140">
        <f t="shared" si="119"/>
        <v>0</v>
      </c>
      <c r="W238" s="140">
        <f t="shared" si="120"/>
        <v>0</v>
      </c>
      <c r="X238" s="140" t="str">
        <f t="shared" si="121"/>
        <v/>
      </c>
      <c r="Y238" s="140">
        <f t="shared" si="122"/>
        <v>0</v>
      </c>
      <c r="Z238" s="140">
        <f t="shared" si="123"/>
        <v>0</v>
      </c>
      <c r="AA238" s="140">
        <f t="shared" si="124"/>
        <v>0</v>
      </c>
      <c r="AB238" s="140">
        <f t="shared" si="125"/>
        <v>0</v>
      </c>
      <c r="AC238" s="140">
        <f t="shared" si="126"/>
        <v>0</v>
      </c>
      <c r="AD238" s="140">
        <f t="shared" si="127"/>
        <v>0</v>
      </c>
      <c r="AE238" s="140">
        <f t="shared" si="128"/>
        <v>0</v>
      </c>
      <c r="AF238" s="140">
        <f t="shared" si="129"/>
        <v>0</v>
      </c>
      <c r="AG238" s="140">
        <f t="shared" si="130"/>
        <v>0</v>
      </c>
      <c r="AH238" s="140">
        <f t="shared" si="131"/>
        <v>0</v>
      </c>
      <c r="AI238" s="140">
        <f t="shared" si="132"/>
        <v>0</v>
      </c>
      <c r="AJ238" s="140">
        <f t="shared" si="133"/>
        <v>0</v>
      </c>
      <c r="AK238" s="140">
        <f t="shared" si="134"/>
        <v>0</v>
      </c>
      <c r="AL238" s="140">
        <f t="shared" si="135"/>
        <v>0</v>
      </c>
      <c r="AM238" s="140">
        <f t="shared" si="136"/>
        <v>0</v>
      </c>
      <c r="AN238" s="140">
        <f t="shared" si="137"/>
        <v>0</v>
      </c>
      <c r="AO238" s="140">
        <f t="shared" si="138"/>
        <v>0</v>
      </c>
      <c r="AP238" s="140">
        <f t="shared" si="139"/>
        <v>0</v>
      </c>
      <c r="AQ238" s="140">
        <f t="shared" si="140"/>
        <v>0</v>
      </c>
    </row>
    <row r="239" spans="2:43">
      <c r="B239" s="205"/>
      <c r="C239" s="170" t="str">
        <f>'【補助シート】契約設備内訳表（負荷）'!D243</f>
        <v/>
      </c>
      <c r="D239" s="157">
        <f>'【補助シート】契約設備内訳表（負荷）'!V243</f>
        <v>0</v>
      </c>
      <c r="E239" s="171">
        <f>'【補助シート】契約設備内訳表（負荷）'!X243</f>
        <v>0</v>
      </c>
      <c r="F239" s="172" t="str">
        <f>IF(C239="","",IF(ISERROR(VLOOKUP(C239,'機器ｺｰﾄﾞ（非表示）'!$A$2:$H$80,3,FALSE)),"",VLOOKUP(C239,'機器ｺｰﾄﾞ（非表示）'!$A$2:$H$80,3,FALSE)))</f>
        <v/>
      </c>
      <c r="G239" s="173" t="str">
        <f>IF(ISBLANK(D239),"",IF(C239=103,(VLOOKUP(D239,$BC$3:$BD$14,2,1))/1000,IF(C239=106,(VLOOKUP(D239,$BF$3:$BG$12,2,1))/1000,IF(C239=104,(VLOOKUP(D239,$AZ$3:$BA$8,2,1))/1000,IF(ISERROR(VLOOKUP(C239,'機器ｺｰﾄﾞ（非表示）'!$A$2:$H$80,5,FALSE)),"",ROUND(VLOOKUP(C239,'機器ｺｰﾄﾞ（非表示）'!$A$2:$H$80,5,FALSE)*D239*VLOOKUP(C239,'機器ｺｰﾄﾞ（非表示）'!$A$2:$H$80,6,FALSE),3))))))</f>
        <v/>
      </c>
      <c r="H239" s="157">
        <f t="shared" si="114"/>
        <v>0</v>
      </c>
      <c r="I239" s="158" t="str">
        <f t="shared" si="115"/>
        <v/>
      </c>
      <c r="L239" s="205"/>
      <c r="M239" s="170" t="str">
        <f>'【補助シート】契約設備内訳表（負荷）'!AG243</f>
        <v/>
      </c>
      <c r="N239" s="174">
        <f>'【補助シート】契約設備内訳表（負荷）'!AY243</f>
        <v>0</v>
      </c>
      <c r="O239" s="171">
        <f>'【補助シート】契約設備内訳表（負荷）'!BA243</f>
        <v>0</v>
      </c>
      <c r="P239" s="175" t="str">
        <f>IF(M239="","",IF(ISERROR(VLOOKUP(M239,'機器ｺｰﾄﾞ（非表示）'!$A$2:$H$80,3,FALSE)),"",VLOOKUP(M239,'機器ｺｰﾄﾞ（非表示）'!$A$2:$H$80,3,FALSE)))</f>
        <v/>
      </c>
      <c r="Q239" s="163" t="str">
        <f>IF(N239=0,"",ROUND(IF(ISERROR(VLOOKUP(M239,'機器ｺｰﾄﾞ（非表示）'!$A$2:$H$80,5,FALSE)),"",VLOOKUP(M239,'機器ｺｰﾄﾞ（非表示）'!$A$2:$H$80,5,FALSE))*N239*VLOOKUP(M239,'機器ｺｰﾄﾞ（非表示）'!$A$2:$H$80,6,FALSE),3))</f>
        <v/>
      </c>
      <c r="R239" s="164">
        <f t="shared" si="116"/>
        <v>0</v>
      </c>
      <c r="S239" s="165" t="str">
        <f t="shared" si="117"/>
        <v/>
      </c>
      <c r="U239" s="140">
        <f t="shared" si="118"/>
        <v>0</v>
      </c>
      <c r="V239" s="140">
        <f t="shared" si="119"/>
        <v>0</v>
      </c>
      <c r="W239" s="140">
        <f t="shared" si="120"/>
        <v>0</v>
      </c>
      <c r="X239" s="140" t="str">
        <f t="shared" si="121"/>
        <v/>
      </c>
      <c r="Y239" s="140">
        <f t="shared" si="122"/>
        <v>0</v>
      </c>
      <c r="Z239" s="140">
        <f t="shared" si="123"/>
        <v>0</v>
      </c>
      <c r="AA239" s="140">
        <f t="shared" si="124"/>
        <v>0</v>
      </c>
      <c r="AB239" s="140">
        <f t="shared" si="125"/>
        <v>0</v>
      </c>
      <c r="AC239" s="140">
        <f t="shared" si="126"/>
        <v>0</v>
      </c>
      <c r="AD239" s="140">
        <f t="shared" si="127"/>
        <v>0</v>
      </c>
      <c r="AE239" s="140">
        <f t="shared" si="128"/>
        <v>0</v>
      </c>
      <c r="AF239" s="140">
        <f t="shared" si="129"/>
        <v>0</v>
      </c>
      <c r="AG239" s="140">
        <f t="shared" si="130"/>
        <v>0</v>
      </c>
      <c r="AH239" s="140">
        <f t="shared" si="131"/>
        <v>0</v>
      </c>
      <c r="AI239" s="140">
        <f t="shared" si="132"/>
        <v>0</v>
      </c>
      <c r="AJ239" s="140">
        <f t="shared" si="133"/>
        <v>0</v>
      </c>
      <c r="AK239" s="140">
        <f t="shared" si="134"/>
        <v>0</v>
      </c>
      <c r="AL239" s="140">
        <f t="shared" si="135"/>
        <v>0</v>
      </c>
      <c r="AM239" s="140">
        <f t="shared" si="136"/>
        <v>0</v>
      </c>
      <c r="AN239" s="140">
        <f t="shared" si="137"/>
        <v>0</v>
      </c>
      <c r="AO239" s="140">
        <f t="shared" si="138"/>
        <v>0</v>
      </c>
      <c r="AP239" s="140">
        <f t="shared" si="139"/>
        <v>0</v>
      </c>
      <c r="AQ239" s="140">
        <f t="shared" si="140"/>
        <v>0</v>
      </c>
    </row>
    <row r="240" spans="2:43">
      <c r="B240" s="205"/>
      <c r="C240" s="170" t="str">
        <f>'【補助シート】契約設備内訳表（負荷）'!D244</f>
        <v/>
      </c>
      <c r="D240" s="157">
        <f>'【補助シート】契約設備内訳表（負荷）'!V244</f>
        <v>0</v>
      </c>
      <c r="E240" s="171">
        <f>'【補助シート】契約設備内訳表（負荷）'!X244</f>
        <v>0</v>
      </c>
      <c r="F240" s="172" t="str">
        <f>IF(C240="","",IF(ISERROR(VLOOKUP(C240,'機器ｺｰﾄﾞ（非表示）'!$A$2:$H$80,3,FALSE)),"",VLOOKUP(C240,'機器ｺｰﾄﾞ（非表示）'!$A$2:$H$80,3,FALSE)))</f>
        <v/>
      </c>
      <c r="G240" s="173" t="str">
        <f>IF(ISBLANK(D240),"",IF(C240=103,(VLOOKUP(D240,$BC$3:$BD$14,2,1))/1000,IF(C240=106,(VLOOKUP(D240,$BF$3:$BG$12,2,1))/1000,IF(C240=104,(VLOOKUP(D240,$AZ$3:$BA$8,2,1))/1000,IF(ISERROR(VLOOKUP(C240,'機器ｺｰﾄﾞ（非表示）'!$A$2:$H$80,5,FALSE)),"",ROUND(VLOOKUP(C240,'機器ｺｰﾄﾞ（非表示）'!$A$2:$H$80,5,FALSE)*D240*VLOOKUP(C240,'機器ｺｰﾄﾞ（非表示）'!$A$2:$H$80,6,FALSE),3))))))</f>
        <v/>
      </c>
      <c r="H240" s="157">
        <f t="shared" si="114"/>
        <v>0</v>
      </c>
      <c r="I240" s="158" t="str">
        <f t="shared" si="115"/>
        <v/>
      </c>
      <c r="L240" s="205"/>
      <c r="M240" s="170" t="str">
        <f>'【補助シート】契約設備内訳表（負荷）'!AG244</f>
        <v/>
      </c>
      <c r="N240" s="174">
        <f>'【補助シート】契約設備内訳表（負荷）'!AY244</f>
        <v>0</v>
      </c>
      <c r="O240" s="171">
        <f>'【補助シート】契約設備内訳表（負荷）'!BA244</f>
        <v>0</v>
      </c>
      <c r="P240" s="175" t="str">
        <f>IF(M240="","",IF(ISERROR(VLOOKUP(M240,'機器ｺｰﾄﾞ（非表示）'!$A$2:$H$80,3,FALSE)),"",VLOOKUP(M240,'機器ｺｰﾄﾞ（非表示）'!$A$2:$H$80,3,FALSE)))</f>
        <v/>
      </c>
      <c r="Q240" s="163" t="str">
        <f>IF(N240=0,"",ROUND(IF(ISERROR(VLOOKUP(M240,'機器ｺｰﾄﾞ（非表示）'!$A$2:$H$80,5,FALSE)),"",VLOOKUP(M240,'機器ｺｰﾄﾞ（非表示）'!$A$2:$H$80,5,FALSE))*N240*VLOOKUP(M240,'機器ｺｰﾄﾞ（非表示）'!$A$2:$H$80,6,FALSE),3))</f>
        <v/>
      </c>
      <c r="R240" s="164">
        <f t="shared" si="116"/>
        <v>0</v>
      </c>
      <c r="S240" s="165" t="str">
        <f t="shared" si="117"/>
        <v/>
      </c>
      <c r="U240" s="140">
        <f t="shared" si="118"/>
        <v>0</v>
      </c>
      <c r="V240" s="140">
        <f t="shared" si="119"/>
        <v>0</v>
      </c>
      <c r="W240" s="140">
        <f t="shared" si="120"/>
        <v>0</v>
      </c>
      <c r="X240" s="140" t="str">
        <f t="shared" si="121"/>
        <v/>
      </c>
      <c r="Y240" s="140">
        <f t="shared" si="122"/>
        <v>0</v>
      </c>
      <c r="Z240" s="140">
        <f t="shared" si="123"/>
        <v>0</v>
      </c>
      <c r="AA240" s="140">
        <f t="shared" si="124"/>
        <v>0</v>
      </c>
      <c r="AB240" s="140">
        <f t="shared" si="125"/>
        <v>0</v>
      </c>
      <c r="AC240" s="140">
        <f t="shared" si="126"/>
        <v>0</v>
      </c>
      <c r="AD240" s="140">
        <f t="shared" si="127"/>
        <v>0</v>
      </c>
      <c r="AE240" s="140">
        <f t="shared" si="128"/>
        <v>0</v>
      </c>
      <c r="AF240" s="140">
        <f t="shared" si="129"/>
        <v>0</v>
      </c>
      <c r="AG240" s="140">
        <f t="shared" si="130"/>
        <v>0</v>
      </c>
      <c r="AH240" s="140">
        <f t="shared" si="131"/>
        <v>0</v>
      </c>
      <c r="AI240" s="140">
        <f t="shared" si="132"/>
        <v>0</v>
      </c>
      <c r="AJ240" s="140">
        <f t="shared" si="133"/>
        <v>0</v>
      </c>
      <c r="AK240" s="140">
        <f t="shared" si="134"/>
        <v>0</v>
      </c>
      <c r="AL240" s="140">
        <f t="shared" si="135"/>
        <v>0</v>
      </c>
      <c r="AM240" s="140">
        <f t="shared" si="136"/>
        <v>0</v>
      </c>
      <c r="AN240" s="140">
        <f t="shared" si="137"/>
        <v>0</v>
      </c>
      <c r="AO240" s="140">
        <f t="shared" si="138"/>
        <v>0</v>
      </c>
      <c r="AP240" s="140">
        <f t="shared" si="139"/>
        <v>0</v>
      </c>
      <c r="AQ240" s="140">
        <f t="shared" si="140"/>
        <v>0</v>
      </c>
    </row>
    <row r="241" spans="2:43">
      <c r="B241" s="205"/>
      <c r="C241" s="170" t="str">
        <f>'【補助シート】契約設備内訳表（負荷）'!D245</f>
        <v/>
      </c>
      <c r="D241" s="157">
        <f>'【補助シート】契約設備内訳表（負荷）'!V245</f>
        <v>0</v>
      </c>
      <c r="E241" s="171">
        <f>'【補助シート】契約設備内訳表（負荷）'!X245</f>
        <v>0</v>
      </c>
      <c r="F241" s="172" t="str">
        <f>IF(C241="","",IF(ISERROR(VLOOKUP(C241,'機器ｺｰﾄﾞ（非表示）'!$A$2:$H$80,3,FALSE)),"",VLOOKUP(C241,'機器ｺｰﾄﾞ（非表示）'!$A$2:$H$80,3,FALSE)))</f>
        <v/>
      </c>
      <c r="G241" s="173" t="str">
        <f>IF(ISBLANK(D241),"",IF(C241=103,(VLOOKUP(D241,$BC$3:$BD$14,2,1))/1000,IF(C241=106,(VLOOKUP(D241,$BF$3:$BG$12,2,1))/1000,IF(C241=104,(VLOOKUP(D241,$AZ$3:$BA$8,2,1))/1000,IF(ISERROR(VLOOKUP(C241,'機器ｺｰﾄﾞ（非表示）'!$A$2:$H$80,5,FALSE)),"",ROUND(VLOOKUP(C241,'機器ｺｰﾄﾞ（非表示）'!$A$2:$H$80,5,FALSE)*D241*VLOOKUP(C241,'機器ｺｰﾄﾞ（非表示）'!$A$2:$H$80,6,FALSE),3))))))</f>
        <v/>
      </c>
      <c r="H241" s="157">
        <f t="shared" si="114"/>
        <v>0</v>
      </c>
      <c r="I241" s="158" t="str">
        <f t="shared" si="115"/>
        <v/>
      </c>
      <c r="L241" s="205"/>
      <c r="M241" s="170" t="str">
        <f>'【補助シート】契約設備内訳表（負荷）'!AG245</f>
        <v/>
      </c>
      <c r="N241" s="174">
        <f>'【補助シート】契約設備内訳表（負荷）'!AY245</f>
        <v>0</v>
      </c>
      <c r="O241" s="171">
        <f>'【補助シート】契約設備内訳表（負荷）'!BA245</f>
        <v>0</v>
      </c>
      <c r="P241" s="175" t="str">
        <f>IF(M241="","",IF(ISERROR(VLOOKUP(M241,'機器ｺｰﾄﾞ（非表示）'!$A$2:$H$80,3,FALSE)),"",VLOOKUP(M241,'機器ｺｰﾄﾞ（非表示）'!$A$2:$H$80,3,FALSE)))</f>
        <v/>
      </c>
      <c r="Q241" s="163" t="str">
        <f>IF(N241=0,"",ROUND(IF(ISERROR(VLOOKUP(M241,'機器ｺｰﾄﾞ（非表示）'!$A$2:$H$80,5,FALSE)),"",VLOOKUP(M241,'機器ｺｰﾄﾞ（非表示）'!$A$2:$H$80,5,FALSE))*N241*VLOOKUP(M241,'機器ｺｰﾄﾞ（非表示）'!$A$2:$H$80,6,FALSE),3))</f>
        <v/>
      </c>
      <c r="R241" s="164">
        <f t="shared" si="116"/>
        <v>0</v>
      </c>
      <c r="S241" s="165" t="str">
        <f t="shared" si="117"/>
        <v/>
      </c>
      <c r="U241" s="140">
        <f t="shared" si="118"/>
        <v>0</v>
      </c>
      <c r="V241" s="140">
        <f t="shared" si="119"/>
        <v>0</v>
      </c>
      <c r="W241" s="140">
        <f t="shared" si="120"/>
        <v>0</v>
      </c>
      <c r="X241" s="140" t="str">
        <f t="shared" si="121"/>
        <v/>
      </c>
      <c r="Y241" s="140">
        <f t="shared" si="122"/>
        <v>0</v>
      </c>
      <c r="Z241" s="140">
        <f t="shared" si="123"/>
        <v>0</v>
      </c>
      <c r="AA241" s="140">
        <f t="shared" si="124"/>
        <v>0</v>
      </c>
      <c r="AB241" s="140">
        <f t="shared" si="125"/>
        <v>0</v>
      </c>
      <c r="AC241" s="140">
        <f t="shared" si="126"/>
        <v>0</v>
      </c>
      <c r="AD241" s="140">
        <f t="shared" si="127"/>
        <v>0</v>
      </c>
      <c r="AE241" s="140">
        <f t="shared" si="128"/>
        <v>0</v>
      </c>
      <c r="AF241" s="140">
        <f t="shared" si="129"/>
        <v>0</v>
      </c>
      <c r="AG241" s="140">
        <f t="shared" si="130"/>
        <v>0</v>
      </c>
      <c r="AH241" s="140">
        <f t="shared" si="131"/>
        <v>0</v>
      </c>
      <c r="AI241" s="140">
        <f t="shared" si="132"/>
        <v>0</v>
      </c>
      <c r="AJ241" s="140">
        <f t="shared" si="133"/>
        <v>0</v>
      </c>
      <c r="AK241" s="140">
        <f t="shared" si="134"/>
        <v>0</v>
      </c>
      <c r="AL241" s="140">
        <f t="shared" si="135"/>
        <v>0</v>
      </c>
      <c r="AM241" s="140">
        <f t="shared" si="136"/>
        <v>0</v>
      </c>
      <c r="AN241" s="140">
        <f t="shared" si="137"/>
        <v>0</v>
      </c>
      <c r="AO241" s="140">
        <f t="shared" si="138"/>
        <v>0</v>
      </c>
      <c r="AP241" s="140">
        <f t="shared" si="139"/>
        <v>0</v>
      </c>
      <c r="AQ241" s="140">
        <f t="shared" si="140"/>
        <v>0</v>
      </c>
    </row>
    <row r="242" spans="2:43">
      <c r="B242" s="205"/>
      <c r="C242" s="170" t="str">
        <f>'【補助シート】契約設備内訳表（負荷）'!D246</f>
        <v/>
      </c>
      <c r="D242" s="157">
        <f>'【補助シート】契約設備内訳表（負荷）'!V246</f>
        <v>0</v>
      </c>
      <c r="E242" s="171">
        <f>'【補助シート】契約設備内訳表（負荷）'!X246</f>
        <v>0</v>
      </c>
      <c r="F242" s="172" t="str">
        <f>IF(C242="","",IF(ISERROR(VLOOKUP(C242,'機器ｺｰﾄﾞ（非表示）'!$A$2:$H$80,3,FALSE)),"",VLOOKUP(C242,'機器ｺｰﾄﾞ（非表示）'!$A$2:$H$80,3,FALSE)))</f>
        <v/>
      </c>
      <c r="G242" s="173" t="str">
        <f>IF(ISBLANK(D242),"",IF(C242=103,(VLOOKUP(D242,$BC$3:$BD$14,2,1))/1000,IF(C242=106,(VLOOKUP(D242,$BF$3:$BG$12,2,1))/1000,IF(C242=104,(VLOOKUP(D242,$AZ$3:$BA$8,2,1))/1000,IF(ISERROR(VLOOKUP(C242,'機器ｺｰﾄﾞ（非表示）'!$A$2:$H$80,5,FALSE)),"",ROUND(VLOOKUP(C242,'機器ｺｰﾄﾞ（非表示）'!$A$2:$H$80,5,FALSE)*D242*VLOOKUP(C242,'機器ｺｰﾄﾞ（非表示）'!$A$2:$H$80,6,FALSE),3))))))</f>
        <v/>
      </c>
      <c r="H242" s="157">
        <f t="shared" si="91"/>
        <v>0</v>
      </c>
      <c r="I242" s="158" t="str">
        <f t="shared" si="92"/>
        <v/>
      </c>
      <c r="L242" s="205"/>
      <c r="M242" s="170" t="str">
        <f>'【補助シート】契約設備内訳表（負荷）'!AG246</f>
        <v/>
      </c>
      <c r="N242" s="174">
        <f>'【補助シート】契約設備内訳表（負荷）'!AY246</f>
        <v>0</v>
      </c>
      <c r="O242" s="171">
        <f>'【補助シート】契約設備内訳表（負荷）'!BA246</f>
        <v>0</v>
      </c>
      <c r="P242" s="175" t="str">
        <f>IF(M242="","",IF(ISERROR(VLOOKUP(M242,'機器ｺｰﾄﾞ（非表示）'!$A$2:$H$80,3,FALSE)),"",VLOOKUP(M242,'機器ｺｰﾄﾞ（非表示）'!$A$2:$H$80,3,FALSE)))</f>
        <v/>
      </c>
      <c r="Q242" s="163" t="str">
        <f>IF(N242=0,"",ROUND(IF(ISERROR(VLOOKUP(M242,'機器ｺｰﾄﾞ（非表示）'!$A$2:$H$80,5,FALSE)),"",VLOOKUP(M242,'機器ｺｰﾄﾞ（非表示）'!$A$2:$H$80,5,FALSE))*N242*VLOOKUP(M242,'機器ｺｰﾄﾞ（非表示）'!$A$2:$H$80,6,FALSE),3))</f>
        <v/>
      </c>
      <c r="R242" s="164">
        <f t="shared" si="93"/>
        <v>0</v>
      </c>
      <c r="S242" s="165" t="str">
        <f t="shared" si="94"/>
        <v/>
      </c>
      <c r="U242" s="140">
        <f t="shared" si="88"/>
        <v>0</v>
      </c>
      <c r="V242" s="140">
        <f t="shared" si="89"/>
        <v>0</v>
      </c>
      <c r="W242" s="140">
        <f t="shared" si="90"/>
        <v>0</v>
      </c>
      <c r="X242" s="140" t="str">
        <f t="shared" si="87"/>
        <v/>
      </c>
      <c r="Y242" s="140">
        <f t="shared" si="95"/>
        <v>0</v>
      </c>
      <c r="Z242" s="140">
        <f t="shared" si="96"/>
        <v>0</v>
      </c>
      <c r="AA242" s="140">
        <f t="shared" si="97"/>
        <v>0</v>
      </c>
      <c r="AB242" s="140">
        <f t="shared" si="98"/>
        <v>0</v>
      </c>
      <c r="AC242" s="140">
        <f t="shared" si="99"/>
        <v>0</v>
      </c>
      <c r="AD242" s="140">
        <f t="shared" si="100"/>
        <v>0</v>
      </c>
      <c r="AE242" s="140">
        <f t="shared" si="101"/>
        <v>0</v>
      </c>
      <c r="AF242" s="140">
        <f t="shared" si="102"/>
        <v>0</v>
      </c>
      <c r="AG242" s="140">
        <f t="shared" si="103"/>
        <v>0</v>
      </c>
      <c r="AH242" s="140">
        <f t="shared" si="104"/>
        <v>0</v>
      </c>
      <c r="AI242" s="140">
        <f t="shared" si="105"/>
        <v>0</v>
      </c>
      <c r="AJ242" s="140">
        <f t="shared" si="106"/>
        <v>0</v>
      </c>
      <c r="AK242" s="140">
        <f t="shared" si="107"/>
        <v>0</v>
      </c>
      <c r="AL242" s="140">
        <f t="shared" si="108"/>
        <v>0</v>
      </c>
      <c r="AM242" s="140">
        <f t="shared" si="109"/>
        <v>0</v>
      </c>
      <c r="AN242" s="140">
        <f t="shared" si="110"/>
        <v>0</v>
      </c>
      <c r="AO242" s="140">
        <f t="shared" si="111"/>
        <v>0</v>
      </c>
      <c r="AP242" s="140">
        <f t="shared" si="112"/>
        <v>0</v>
      </c>
      <c r="AQ242" s="140">
        <f t="shared" si="113"/>
        <v>0</v>
      </c>
    </row>
    <row r="243" spans="2:43">
      <c r="B243" s="205"/>
      <c r="C243" s="170" t="str">
        <f>'【補助シート】契約設備内訳表（負荷）'!D247</f>
        <v/>
      </c>
      <c r="D243" s="157">
        <f>'【補助シート】契約設備内訳表（負荷）'!V247</f>
        <v>0</v>
      </c>
      <c r="E243" s="171">
        <f>'【補助シート】契約設備内訳表（負荷）'!X247</f>
        <v>0</v>
      </c>
      <c r="F243" s="172" t="str">
        <f>IF(C243="","",IF(ISERROR(VLOOKUP(C243,'機器ｺｰﾄﾞ（非表示）'!$A$2:$H$80,3,FALSE)),"",VLOOKUP(C243,'機器ｺｰﾄﾞ（非表示）'!$A$2:$H$80,3,FALSE)))</f>
        <v/>
      </c>
      <c r="G243" s="173" t="str">
        <f>IF(ISBLANK(D243),"",IF(C243=103,(VLOOKUP(D243,$BC$3:$BD$14,2,1))/1000,IF(C243=106,(VLOOKUP(D243,$BF$3:$BG$12,2,1))/1000,IF(C243=104,(VLOOKUP(D243,$AZ$3:$BA$8,2,1))/1000,IF(ISERROR(VLOOKUP(C243,'機器ｺｰﾄﾞ（非表示）'!$A$2:$H$80,5,FALSE)),"",ROUND(VLOOKUP(C243,'機器ｺｰﾄﾞ（非表示）'!$A$2:$H$80,5,FALSE)*D243*VLOOKUP(C243,'機器ｺｰﾄﾞ（非表示）'!$A$2:$H$80,6,FALSE),3))))))</f>
        <v/>
      </c>
      <c r="H243" s="157">
        <f t="shared" si="91"/>
        <v>0</v>
      </c>
      <c r="I243" s="158" t="str">
        <f t="shared" si="92"/>
        <v/>
      </c>
      <c r="L243" s="205"/>
      <c r="M243" s="170" t="str">
        <f>'【補助シート】契約設備内訳表（負荷）'!AG247</f>
        <v/>
      </c>
      <c r="N243" s="174">
        <f>'【補助シート】契約設備内訳表（負荷）'!AY247</f>
        <v>0</v>
      </c>
      <c r="O243" s="171">
        <f>'【補助シート】契約設備内訳表（負荷）'!BA247</f>
        <v>0</v>
      </c>
      <c r="P243" s="175" t="str">
        <f>IF(M243="","",IF(ISERROR(VLOOKUP(M243,'機器ｺｰﾄﾞ（非表示）'!$A$2:$H$80,3,FALSE)),"",VLOOKUP(M243,'機器ｺｰﾄﾞ（非表示）'!$A$2:$H$80,3,FALSE)))</f>
        <v/>
      </c>
      <c r="Q243" s="163" t="str">
        <f>IF(N243=0,"",ROUND(IF(ISERROR(VLOOKUP(M243,'機器ｺｰﾄﾞ（非表示）'!$A$2:$H$80,5,FALSE)),"",VLOOKUP(M243,'機器ｺｰﾄﾞ（非表示）'!$A$2:$H$80,5,FALSE))*N243*VLOOKUP(M243,'機器ｺｰﾄﾞ（非表示）'!$A$2:$H$80,6,FALSE),3))</f>
        <v/>
      </c>
      <c r="R243" s="164">
        <f t="shared" si="93"/>
        <v>0</v>
      </c>
      <c r="S243" s="165" t="str">
        <f t="shared" si="94"/>
        <v/>
      </c>
      <c r="U243" s="140">
        <f t="shared" si="88"/>
        <v>0</v>
      </c>
      <c r="V243" s="140">
        <f t="shared" si="89"/>
        <v>0</v>
      </c>
      <c r="W243" s="140">
        <f t="shared" si="90"/>
        <v>0</v>
      </c>
      <c r="X243" s="140" t="str">
        <f t="shared" si="87"/>
        <v/>
      </c>
      <c r="Y243" s="140">
        <f t="shared" si="95"/>
        <v>0</v>
      </c>
      <c r="Z243" s="140">
        <f t="shared" si="96"/>
        <v>0</v>
      </c>
      <c r="AA243" s="140">
        <f t="shared" si="97"/>
        <v>0</v>
      </c>
      <c r="AB243" s="140">
        <f t="shared" si="98"/>
        <v>0</v>
      </c>
      <c r="AC243" s="140">
        <f t="shared" si="99"/>
        <v>0</v>
      </c>
      <c r="AD243" s="140">
        <f t="shared" si="100"/>
        <v>0</v>
      </c>
      <c r="AE243" s="140">
        <f t="shared" si="101"/>
        <v>0</v>
      </c>
      <c r="AF243" s="140">
        <f t="shared" si="102"/>
        <v>0</v>
      </c>
      <c r="AG243" s="140">
        <f t="shared" si="103"/>
        <v>0</v>
      </c>
      <c r="AH243" s="140">
        <f t="shared" si="104"/>
        <v>0</v>
      </c>
      <c r="AI243" s="140">
        <f t="shared" si="105"/>
        <v>0</v>
      </c>
      <c r="AJ243" s="140">
        <f t="shared" si="106"/>
        <v>0</v>
      </c>
      <c r="AK243" s="140">
        <f t="shared" si="107"/>
        <v>0</v>
      </c>
      <c r="AL243" s="140">
        <f t="shared" si="108"/>
        <v>0</v>
      </c>
      <c r="AM243" s="140">
        <f t="shared" si="109"/>
        <v>0</v>
      </c>
      <c r="AN243" s="140">
        <f t="shared" si="110"/>
        <v>0</v>
      </c>
      <c r="AO243" s="140">
        <f t="shared" si="111"/>
        <v>0</v>
      </c>
      <c r="AP243" s="140">
        <f t="shared" si="112"/>
        <v>0</v>
      </c>
      <c r="AQ243" s="140">
        <f t="shared" si="113"/>
        <v>0</v>
      </c>
    </row>
    <row r="244" spans="2:43">
      <c r="B244" s="205"/>
      <c r="C244" s="170" t="str">
        <f>'【補助シート】契約設備内訳表（負荷）'!D248</f>
        <v/>
      </c>
      <c r="D244" s="157">
        <f>'【補助シート】契約設備内訳表（負荷）'!V248</f>
        <v>0</v>
      </c>
      <c r="E244" s="171">
        <f>'【補助シート】契約設備内訳表（負荷）'!X248</f>
        <v>0</v>
      </c>
      <c r="F244" s="172" t="str">
        <f>IF(C244="","",IF(ISERROR(VLOOKUP(C244,'機器ｺｰﾄﾞ（非表示）'!$A$2:$H$80,3,FALSE)),"",VLOOKUP(C244,'機器ｺｰﾄﾞ（非表示）'!$A$2:$H$80,3,FALSE)))</f>
        <v/>
      </c>
      <c r="G244" s="173" t="str">
        <f>IF(ISBLANK(D244),"",IF(C244=103,(VLOOKUP(D244,$BC$3:$BD$14,2,1))/1000,IF(C244=106,(VLOOKUP(D244,$BF$3:$BG$12,2,1))/1000,IF(C244=104,(VLOOKUP(D244,$AZ$3:$BA$8,2,1))/1000,IF(ISERROR(VLOOKUP(C244,'機器ｺｰﾄﾞ（非表示）'!$A$2:$H$80,5,FALSE)),"",ROUND(VLOOKUP(C244,'機器ｺｰﾄﾞ（非表示）'!$A$2:$H$80,5,FALSE)*D244*VLOOKUP(C244,'機器ｺｰﾄﾞ（非表示）'!$A$2:$H$80,6,FALSE),3))))))</f>
        <v/>
      </c>
      <c r="H244" s="157">
        <f t="shared" si="91"/>
        <v>0</v>
      </c>
      <c r="I244" s="158" t="str">
        <f t="shared" si="92"/>
        <v/>
      </c>
      <c r="L244" s="205"/>
      <c r="M244" s="170" t="str">
        <f>'【補助シート】契約設備内訳表（負荷）'!AG248</f>
        <v/>
      </c>
      <c r="N244" s="174">
        <f>'【補助シート】契約設備内訳表（負荷）'!AY248</f>
        <v>0</v>
      </c>
      <c r="O244" s="171">
        <f>'【補助シート】契約設備内訳表（負荷）'!BA248</f>
        <v>0</v>
      </c>
      <c r="P244" s="175" t="str">
        <f>IF(M244="","",IF(ISERROR(VLOOKUP(M244,'機器ｺｰﾄﾞ（非表示）'!$A$2:$H$80,3,FALSE)),"",VLOOKUP(M244,'機器ｺｰﾄﾞ（非表示）'!$A$2:$H$80,3,FALSE)))</f>
        <v/>
      </c>
      <c r="Q244" s="163" t="str">
        <f>IF(N244=0,"",ROUND(IF(ISERROR(VLOOKUP(M244,'機器ｺｰﾄﾞ（非表示）'!$A$2:$H$80,5,FALSE)),"",VLOOKUP(M244,'機器ｺｰﾄﾞ（非表示）'!$A$2:$H$80,5,FALSE))*N244*VLOOKUP(M244,'機器ｺｰﾄﾞ（非表示）'!$A$2:$H$80,6,FALSE),3))</f>
        <v/>
      </c>
      <c r="R244" s="164">
        <f t="shared" si="93"/>
        <v>0</v>
      </c>
      <c r="S244" s="165" t="str">
        <f t="shared" si="94"/>
        <v/>
      </c>
      <c r="U244" s="140">
        <f t="shared" si="88"/>
        <v>0</v>
      </c>
      <c r="V244" s="140">
        <f t="shared" si="89"/>
        <v>0</v>
      </c>
      <c r="W244" s="140">
        <f t="shared" si="90"/>
        <v>0</v>
      </c>
      <c r="X244" s="140" t="str">
        <f t="shared" si="87"/>
        <v/>
      </c>
      <c r="Y244" s="140">
        <f t="shared" si="95"/>
        <v>0</v>
      </c>
      <c r="Z244" s="140">
        <f t="shared" si="96"/>
        <v>0</v>
      </c>
      <c r="AA244" s="140">
        <f t="shared" si="97"/>
        <v>0</v>
      </c>
      <c r="AB244" s="140">
        <f t="shared" si="98"/>
        <v>0</v>
      </c>
      <c r="AC244" s="140">
        <f t="shared" si="99"/>
        <v>0</v>
      </c>
      <c r="AD244" s="140">
        <f t="shared" si="100"/>
        <v>0</v>
      </c>
      <c r="AE244" s="140">
        <f t="shared" si="101"/>
        <v>0</v>
      </c>
      <c r="AF244" s="140">
        <f t="shared" si="102"/>
        <v>0</v>
      </c>
      <c r="AG244" s="140">
        <f t="shared" si="103"/>
        <v>0</v>
      </c>
      <c r="AH244" s="140">
        <f t="shared" si="104"/>
        <v>0</v>
      </c>
      <c r="AI244" s="140">
        <f t="shared" si="105"/>
        <v>0</v>
      </c>
      <c r="AJ244" s="140">
        <f t="shared" si="106"/>
        <v>0</v>
      </c>
      <c r="AK244" s="140">
        <f t="shared" si="107"/>
        <v>0</v>
      </c>
      <c r="AL244" s="140">
        <f t="shared" si="108"/>
        <v>0</v>
      </c>
      <c r="AM244" s="140">
        <f t="shared" si="109"/>
        <v>0</v>
      </c>
      <c r="AN244" s="140">
        <f t="shared" si="110"/>
        <v>0</v>
      </c>
      <c r="AO244" s="140">
        <f t="shared" si="111"/>
        <v>0</v>
      </c>
      <c r="AP244" s="140">
        <f t="shared" si="112"/>
        <v>0</v>
      </c>
      <c r="AQ244" s="140">
        <f t="shared" si="113"/>
        <v>0</v>
      </c>
    </row>
    <row r="245" spans="2:43">
      <c r="B245" s="205"/>
      <c r="C245" s="170" t="str">
        <f>'【補助シート】契約設備内訳表（負荷）'!D249</f>
        <v/>
      </c>
      <c r="D245" s="157">
        <f>'【補助シート】契約設備内訳表（負荷）'!V249</f>
        <v>0</v>
      </c>
      <c r="E245" s="171">
        <f>'【補助シート】契約設備内訳表（負荷）'!X249</f>
        <v>0</v>
      </c>
      <c r="F245" s="172" t="str">
        <f>IF(C245="","",IF(ISERROR(VLOOKUP(C245,'機器ｺｰﾄﾞ（非表示）'!$A$2:$H$80,3,FALSE)),"",VLOOKUP(C245,'機器ｺｰﾄﾞ（非表示）'!$A$2:$H$80,3,FALSE)))</f>
        <v/>
      </c>
      <c r="G245" s="173" t="str">
        <f>IF(ISBLANK(D245),"",IF(C245=103,(VLOOKUP(D245,$BC$3:$BD$14,2,1))/1000,IF(C245=106,(VLOOKUP(D245,$BF$3:$BG$12,2,1))/1000,IF(C245=104,(VLOOKUP(D245,$AZ$3:$BA$8,2,1))/1000,IF(ISERROR(VLOOKUP(C245,'機器ｺｰﾄﾞ（非表示）'!$A$2:$H$80,5,FALSE)),"",ROUND(VLOOKUP(C245,'機器ｺｰﾄﾞ（非表示）'!$A$2:$H$80,5,FALSE)*D245*VLOOKUP(C245,'機器ｺｰﾄﾞ（非表示）'!$A$2:$H$80,6,FALSE),3))))))</f>
        <v/>
      </c>
      <c r="H245" s="157">
        <f t="shared" si="91"/>
        <v>0</v>
      </c>
      <c r="I245" s="158" t="str">
        <f t="shared" si="92"/>
        <v/>
      </c>
      <c r="L245" s="205"/>
      <c r="M245" s="170" t="str">
        <f>'【補助シート】契約設備内訳表（負荷）'!AG249</f>
        <v/>
      </c>
      <c r="N245" s="174">
        <f>'【補助シート】契約設備内訳表（負荷）'!AY249</f>
        <v>0</v>
      </c>
      <c r="O245" s="171">
        <f>'【補助シート】契約設備内訳表（負荷）'!BA249</f>
        <v>0</v>
      </c>
      <c r="P245" s="175" t="str">
        <f>IF(M245="","",IF(ISERROR(VLOOKUP(M245,'機器ｺｰﾄﾞ（非表示）'!$A$2:$H$80,3,FALSE)),"",VLOOKUP(M245,'機器ｺｰﾄﾞ（非表示）'!$A$2:$H$80,3,FALSE)))</f>
        <v/>
      </c>
      <c r="Q245" s="163" t="str">
        <f>IF(N245=0,"",ROUND(IF(ISERROR(VLOOKUP(M245,'機器ｺｰﾄﾞ（非表示）'!$A$2:$H$80,5,FALSE)),"",VLOOKUP(M245,'機器ｺｰﾄﾞ（非表示）'!$A$2:$H$80,5,FALSE))*N245*VLOOKUP(M245,'機器ｺｰﾄﾞ（非表示）'!$A$2:$H$80,6,FALSE),3))</f>
        <v/>
      </c>
      <c r="R245" s="164">
        <f t="shared" si="93"/>
        <v>0</v>
      </c>
      <c r="S245" s="165" t="str">
        <f t="shared" si="94"/>
        <v/>
      </c>
      <c r="U245" s="140">
        <f t="shared" si="88"/>
        <v>0</v>
      </c>
      <c r="V245" s="140">
        <f t="shared" si="89"/>
        <v>0</v>
      </c>
      <c r="W245" s="140">
        <f t="shared" si="90"/>
        <v>0</v>
      </c>
      <c r="X245" s="140" t="str">
        <f t="shared" si="87"/>
        <v/>
      </c>
      <c r="Y245" s="140">
        <f t="shared" si="95"/>
        <v>0</v>
      </c>
      <c r="Z245" s="140">
        <f t="shared" si="96"/>
        <v>0</v>
      </c>
      <c r="AA245" s="140">
        <f t="shared" si="97"/>
        <v>0</v>
      </c>
      <c r="AB245" s="140">
        <f t="shared" si="98"/>
        <v>0</v>
      </c>
      <c r="AC245" s="140">
        <f t="shared" si="99"/>
        <v>0</v>
      </c>
      <c r="AD245" s="140">
        <f t="shared" si="100"/>
        <v>0</v>
      </c>
      <c r="AE245" s="140">
        <f t="shared" si="101"/>
        <v>0</v>
      </c>
      <c r="AF245" s="140">
        <f t="shared" si="102"/>
        <v>0</v>
      </c>
      <c r="AG245" s="140">
        <f t="shared" si="103"/>
        <v>0</v>
      </c>
      <c r="AH245" s="140">
        <f t="shared" si="104"/>
        <v>0</v>
      </c>
      <c r="AI245" s="140">
        <f t="shared" si="105"/>
        <v>0</v>
      </c>
      <c r="AJ245" s="140">
        <f t="shared" si="106"/>
        <v>0</v>
      </c>
      <c r="AK245" s="140">
        <f t="shared" si="107"/>
        <v>0</v>
      </c>
      <c r="AL245" s="140">
        <f t="shared" si="108"/>
        <v>0</v>
      </c>
      <c r="AM245" s="140">
        <f t="shared" si="109"/>
        <v>0</v>
      </c>
      <c r="AN245" s="140">
        <f t="shared" si="110"/>
        <v>0</v>
      </c>
      <c r="AO245" s="140">
        <f t="shared" si="111"/>
        <v>0</v>
      </c>
      <c r="AP245" s="140">
        <f t="shared" si="112"/>
        <v>0</v>
      </c>
      <c r="AQ245" s="140">
        <f t="shared" si="113"/>
        <v>0</v>
      </c>
    </row>
    <row r="246" spans="2:43">
      <c r="B246" s="205"/>
      <c r="C246" s="170" t="str">
        <f>'【補助シート】契約設備内訳表（負荷）'!D250</f>
        <v/>
      </c>
      <c r="D246" s="157">
        <f>'【補助シート】契約設備内訳表（負荷）'!V250</f>
        <v>0</v>
      </c>
      <c r="E246" s="171">
        <f>'【補助シート】契約設備内訳表（負荷）'!X250</f>
        <v>0</v>
      </c>
      <c r="F246" s="172" t="str">
        <f>IF(C246="","",IF(ISERROR(VLOOKUP(C246,'機器ｺｰﾄﾞ（非表示）'!$A$2:$H$80,3,FALSE)),"",VLOOKUP(C246,'機器ｺｰﾄﾞ（非表示）'!$A$2:$H$80,3,FALSE)))</f>
        <v/>
      </c>
      <c r="G246" s="173" t="str">
        <f>IF(ISBLANK(D246),"",IF(C246=103,(VLOOKUP(D246,$BC$3:$BD$14,2,1))/1000,IF(C246=106,(VLOOKUP(D246,$BF$3:$BG$12,2,1))/1000,IF(C246=104,(VLOOKUP(D246,$AZ$3:$BA$8,2,1))/1000,IF(ISERROR(VLOOKUP(C246,'機器ｺｰﾄﾞ（非表示）'!$A$2:$H$80,5,FALSE)),"",ROUND(VLOOKUP(C246,'機器ｺｰﾄﾞ（非表示）'!$A$2:$H$80,5,FALSE)*D246*VLOOKUP(C246,'機器ｺｰﾄﾞ（非表示）'!$A$2:$H$80,6,FALSE),3))))))</f>
        <v/>
      </c>
      <c r="H246" s="157">
        <f t="shared" si="91"/>
        <v>0</v>
      </c>
      <c r="I246" s="158" t="str">
        <f t="shared" si="92"/>
        <v/>
      </c>
      <c r="L246" s="205"/>
      <c r="M246" s="170" t="str">
        <f>'【補助シート】契約設備内訳表（負荷）'!AG250</f>
        <v/>
      </c>
      <c r="N246" s="174">
        <f>'【補助シート】契約設備内訳表（負荷）'!AY250</f>
        <v>0</v>
      </c>
      <c r="O246" s="171">
        <f>'【補助シート】契約設備内訳表（負荷）'!BA250</f>
        <v>0</v>
      </c>
      <c r="P246" s="175" t="str">
        <f>IF(M246="","",IF(ISERROR(VLOOKUP(M246,'機器ｺｰﾄﾞ（非表示）'!$A$2:$H$80,3,FALSE)),"",VLOOKUP(M246,'機器ｺｰﾄﾞ（非表示）'!$A$2:$H$80,3,FALSE)))</f>
        <v/>
      </c>
      <c r="Q246" s="163" t="str">
        <f>IF(N246=0,"",ROUND(IF(ISERROR(VLOOKUP(M246,'機器ｺｰﾄﾞ（非表示）'!$A$2:$H$80,5,FALSE)),"",VLOOKUP(M246,'機器ｺｰﾄﾞ（非表示）'!$A$2:$H$80,5,FALSE))*N246*VLOOKUP(M246,'機器ｺｰﾄﾞ（非表示）'!$A$2:$H$80,6,FALSE),3))</f>
        <v/>
      </c>
      <c r="R246" s="164">
        <f t="shared" si="93"/>
        <v>0</v>
      </c>
      <c r="S246" s="165" t="str">
        <f t="shared" si="94"/>
        <v/>
      </c>
      <c r="U246" s="140">
        <f t="shared" si="88"/>
        <v>0</v>
      </c>
      <c r="V246" s="140">
        <f t="shared" si="89"/>
        <v>0</v>
      </c>
      <c r="W246" s="140">
        <f t="shared" si="90"/>
        <v>0</v>
      </c>
      <c r="X246" s="140" t="str">
        <f t="shared" si="87"/>
        <v/>
      </c>
      <c r="Y246" s="140">
        <f t="shared" si="95"/>
        <v>0</v>
      </c>
      <c r="Z246" s="140">
        <f t="shared" si="96"/>
        <v>0</v>
      </c>
      <c r="AA246" s="140">
        <f t="shared" si="97"/>
        <v>0</v>
      </c>
      <c r="AB246" s="140">
        <f t="shared" si="98"/>
        <v>0</v>
      </c>
      <c r="AC246" s="140">
        <f t="shared" si="99"/>
        <v>0</v>
      </c>
      <c r="AD246" s="140">
        <f t="shared" si="100"/>
        <v>0</v>
      </c>
      <c r="AE246" s="140">
        <f t="shared" si="101"/>
        <v>0</v>
      </c>
      <c r="AF246" s="140">
        <f t="shared" si="102"/>
        <v>0</v>
      </c>
      <c r="AG246" s="140">
        <f t="shared" si="103"/>
        <v>0</v>
      </c>
      <c r="AH246" s="140">
        <f t="shared" si="104"/>
        <v>0</v>
      </c>
      <c r="AI246" s="140">
        <f t="shared" si="105"/>
        <v>0</v>
      </c>
      <c r="AJ246" s="140">
        <f t="shared" si="106"/>
        <v>0</v>
      </c>
      <c r="AK246" s="140">
        <f t="shared" si="107"/>
        <v>0</v>
      </c>
      <c r="AL246" s="140">
        <f t="shared" si="108"/>
        <v>0</v>
      </c>
      <c r="AM246" s="140">
        <f t="shared" si="109"/>
        <v>0</v>
      </c>
      <c r="AN246" s="140">
        <f t="shared" si="110"/>
        <v>0</v>
      </c>
      <c r="AO246" s="140">
        <f t="shared" si="111"/>
        <v>0</v>
      </c>
      <c r="AP246" s="140">
        <f t="shared" si="112"/>
        <v>0</v>
      </c>
      <c r="AQ246" s="140">
        <f t="shared" si="113"/>
        <v>0</v>
      </c>
    </row>
    <row r="247" spans="2:43">
      <c r="B247" s="205"/>
      <c r="C247" s="170" t="str">
        <f>'【補助シート】契約設備内訳表（負荷）'!D251</f>
        <v/>
      </c>
      <c r="D247" s="157">
        <f>'【補助シート】契約設備内訳表（負荷）'!V251</f>
        <v>0</v>
      </c>
      <c r="E247" s="171">
        <f>'【補助シート】契約設備内訳表（負荷）'!X251</f>
        <v>0</v>
      </c>
      <c r="F247" s="172" t="str">
        <f>IF(C247="","",IF(ISERROR(VLOOKUP(C247,'機器ｺｰﾄﾞ（非表示）'!$A$2:$H$80,3,FALSE)),"",VLOOKUP(C247,'機器ｺｰﾄﾞ（非表示）'!$A$2:$H$80,3,FALSE)))</f>
        <v/>
      </c>
      <c r="G247" s="173" t="str">
        <f>IF(ISBLANK(D247),"",IF(C247=103,(VLOOKUP(D247,$BC$3:$BD$14,2,1))/1000,IF(C247=106,(VLOOKUP(D247,$BF$3:$BG$12,2,1))/1000,IF(C247=104,(VLOOKUP(D247,$AZ$3:$BA$8,2,1))/1000,IF(ISERROR(VLOOKUP(C247,'機器ｺｰﾄﾞ（非表示）'!$A$2:$H$80,5,FALSE)),"",ROUND(VLOOKUP(C247,'機器ｺｰﾄﾞ（非表示）'!$A$2:$H$80,5,FALSE)*D247*VLOOKUP(C247,'機器ｺｰﾄﾞ（非表示）'!$A$2:$H$80,6,FALSE),3))))))</f>
        <v/>
      </c>
      <c r="H247" s="157">
        <f t="shared" si="91"/>
        <v>0</v>
      </c>
      <c r="I247" s="158" t="str">
        <f t="shared" si="92"/>
        <v/>
      </c>
      <c r="L247" s="205"/>
      <c r="M247" s="170" t="str">
        <f>'【補助シート】契約設備内訳表（負荷）'!AG251</f>
        <v/>
      </c>
      <c r="N247" s="174">
        <f>'【補助シート】契約設備内訳表（負荷）'!AY251</f>
        <v>0</v>
      </c>
      <c r="O247" s="171">
        <f>'【補助シート】契約設備内訳表（負荷）'!BA251</f>
        <v>0</v>
      </c>
      <c r="P247" s="175" t="str">
        <f>IF(M247="","",IF(ISERROR(VLOOKUP(M247,'機器ｺｰﾄﾞ（非表示）'!$A$2:$H$80,3,FALSE)),"",VLOOKUP(M247,'機器ｺｰﾄﾞ（非表示）'!$A$2:$H$80,3,FALSE)))</f>
        <v/>
      </c>
      <c r="Q247" s="163" t="str">
        <f>IF(N247=0,"",ROUND(IF(ISERROR(VLOOKUP(M247,'機器ｺｰﾄﾞ（非表示）'!$A$2:$H$80,5,FALSE)),"",VLOOKUP(M247,'機器ｺｰﾄﾞ（非表示）'!$A$2:$H$80,5,FALSE))*N247*VLOOKUP(M247,'機器ｺｰﾄﾞ（非表示）'!$A$2:$H$80,6,FALSE),3))</f>
        <v/>
      </c>
      <c r="R247" s="164">
        <f t="shared" si="93"/>
        <v>0</v>
      </c>
      <c r="S247" s="165" t="str">
        <f t="shared" si="94"/>
        <v/>
      </c>
      <c r="U247" s="140">
        <f t="shared" si="88"/>
        <v>0</v>
      </c>
      <c r="V247" s="140">
        <f t="shared" si="89"/>
        <v>0</v>
      </c>
      <c r="W247" s="140">
        <f t="shared" si="90"/>
        <v>0</v>
      </c>
      <c r="X247" s="140" t="str">
        <f t="shared" si="87"/>
        <v/>
      </c>
      <c r="Y247" s="140">
        <f t="shared" si="95"/>
        <v>0</v>
      </c>
      <c r="Z247" s="140">
        <f t="shared" si="96"/>
        <v>0</v>
      </c>
      <c r="AA247" s="140">
        <f t="shared" si="97"/>
        <v>0</v>
      </c>
      <c r="AB247" s="140">
        <f t="shared" si="98"/>
        <v>0</v>
      </c>
      <c r="AC247" s="140">
        <f t="shared" si="99"/>
        <v>0</v>
      </c>
      <c r="AD247" s="140">
        <f t="shared" si="100"/>
        <v>0</v>
      </c>
      <c r="AE247" s="140">
        <f t="shared" si="101"/>
        <v>0</v>
      </c>
      <c r="AF247" s="140">
        <f t="shared" si="102"/>
        <v>0</v>
      </c>
      <c r="AG247" s="140">
        <f t="shared" si="103"/>
        <v>0</v>
      </c>
      <c r="AH247" s="140">
        <f t="shared" si="104"/>
        <v>0</v>
      </c>
      <c r="AI247" s="140">
        <f t="shared" si="105"/>
        <v>0</v>
      </c>
      <c r="AJ247" s="140">
        <f t="shared" si="106"/>
        <v>0</v>
      </c>
      <c r="AK247" s="140">
        <f t="shared" si="107"/>
        <v>0</v>
      </c>
      <c r="AL247" s="140">
        <f t="shared" si="108"/>
        <v>0</v>
      </c>
      <c r="AM247" s="140">
        <f t="shared" si="109"/>
        <v>0</v>
      </c>
      <c r="AN247" s="140">
        <f t="shared" si="110"/>
        <v>0</v>
      </c>
      <c r="AO247" s="140">
        <f t="shared" si="111"/>
        <v>0</v>
      </c>
      <c r="AP247" s="140">
        <f t="shared" si="112"/>
        <v>0</v>
      </c>
      <c r="AQ247" s="140">
        <f t="shared" si="113"/>
        <v>0</v>
      </c>
    </row>
    <row r="248" spans="2:43">
      <c r="B248" s="205"/>
      <c r="C248" s="170" t="str">
        <f>'【補助シート】契約設備内訳表（負荷）'!D252</f>
        <v/>
      </c>
      <c r="D248" s="157">
        <f>'【補助シート】契約設備内訳表（負荷）'!V252</f>
        <v>0</v>
      </c>
      <c r="E248" s="171">
        <f>'【補助シート】契約設備内訳表（負荷）'!X252</f>
        <v>0</v>
      </c>
      <c r="F248" s="172" t="str">
        <f>IF(C248="","",IF(ISERROR(VLOOKUP(C248,'機器ｺｰﾄﾞ（非表示）'!$A$2:$H$80,3,FALSE)),"",VLOOKUP(C248,'機器ｺｰﾄﾞ（非表示）'!$A$2:$H$80,3,FALSE)))</f>
        <v/>
      </c>
      <c r="G248" s="173" t="str">
        <f>IF(ISBLANK(D248),"",IF(C248=103,(VLOOKUP(D248,$BC$3:$BD$14,2,1))/1000,IF(C248=106,(VLOOKUP(D248,$BF$3:$BG$12,2,1))/1000,IF(C248=104,(VLOOKUP(D248,$AZ$3:$BA$8,2,1))/1000,IF(ISERROR(VLOOKUP(C248,'機器ｺｰﾄﾞ（非表示）'!$A$2:$H$80,5,FALSE)),"",ROUND(VLOOKUP(C248,'機器ｺｰﾄﾞ（非表示）'!$A$2:$H$80,5,FALSE)*D248*VLOOKUP(C248,'機器ｺｰﾄﾞ（非表示）'!$A$2:$H$80,6,FALSE),3))))))</f>
        <v/>
      </c>
      <c r="H248" s="157">
        <f t="shared" ref="H248:H253" si="141">IF(E248=0,0,E248)</f>
        <v>0</v>
      </c>
      <c r="I248" s="158" t="str">
        <f t="shared" ref="I248:I253" si="142">IF(D248=0,"",G248*H248)</f>
        <v/>
      </c>
      <c r="L248" s="205"/>
      <c r="M248" s="170" t="str">
        <f>'【補助シート】契約設備内訳表（負荷）'!AG252</f>
        <v/>
      </c>
      <c r="N248" s="174">
        <f>'【補助シート】契約設備内訳表（負荷）'!AY252</f>
        <v>0</v>
      </c>
      <c r="O248" s="171">
        <f>'【補助シート】契約設備内訳表（負荷）'!BA252</f>
        <v>0</v>
      </c>
      <c r="P248" s="175" t="str">
        <f>IF(M248="","",IF(ISERROR(VLOOKUP(M248,'機器ｺｰﾄﾞ（非表示）'!$A$2:$H$80,3,FALSE)),"",VLOOKUP(M248,'機器ｺｰﾄﾞ（非表示）'!$A$2:$H$80,3,FALSE)))</f>
        <v/>
      </c>
      <c r="Q248" s="163" t="str">
        <f>IF(N248=0,"",ROUND(IF(ISERROR(VLOOKUP(M248,'機器ｺｰﾄﾞ（非表示）'!$A$2:$H$80,5,FALSE)),"",VLOOKUP(M248,'機器ｺｰﾄﾞ（非表示）'!$A$2:$H$80,5,FALSE))*N248*VLOOKUP(M248,'機器ｺｰﾄﾞ（非表示）'!$A$2:$H$80,6,FALSE),3))</f>
        <v/>
      </c>
      <c r="R248" s="164">
        <f t="shared" ref="R248:R253" si="143">IF(O248=0,0,O248)</f>
        <v>0</v>
      </c>
      <c r="S248" s="165" t="str">
        <f t="shared" ref="S248:S253" si="144">IF(N248=0,"",Q248*R248)</f>
        <v/>
      </c>
      <c r="U248" s="140">
        <f t="shared" ref="U248:U253" si="145">IF(ISBLANK(C248),"",IF(AND(C248&gt;=101,C248&lt;=109),I248,0))</f>
        <v>0</v>
      </c>
      <c r="V248" s="140">
        <f t="shared" ref="V248:V253" si="146">IF(ISBLANK(C248),"",IF(AND(C248&gt;=201,C248&lt;=399),I248,0))</f>
        <v>0</v>
      </c>
      <c r="W248" s="140">
        <f t="shared" ref="W248:W253" si="147">IF(ISBLANK(C248),"",IF(AND(C248&gt;=401,C248&lt;=402),I248,0))</f>
        <v>0</v>
      </c>
      <c r="X248" s="140" t="str">
        <f t="shared" ref="X248:X253" si="148">Q248</f>
        <v/>
      </c>
      <c r="Y248" s="140">
        <f t="shared" ref="Y248:Y253" si="149">IF(R248&gt;1,Q248,0)</f>
        <v>0</v>
      </c>
      <c r="Z248" s="140">
        <f t="shared" ref="Z248:Z253" si="150">IF(R248&gt;2,Q248,0)</f>
        <v>0</v>
      </c>
      <c r="AA248" s="140">
        <f t="shared" ref="AA248:AA253" si="151">IF(R248&gt;3,Q248,0)</f>
        <v>0</v>
      </c>
      <c r="AB248" s="140">
        <f t="shared" ref="AB248:AB253" si="152">IF(R248&gt;4,Q248,0)</f>
        <v>0</v>
      </c>
      <c r="AC248" s="140">
        <f t="shared" ref="AC248:AC253" si="153">IF(R248&gt;5,Q248,0)</f>
        <v>0</v>
      </c>
      <c r="AD248" s="140">
        <f t="shared" ref="AD248:AD253" si="154">IF(R248&gt;6,Q248,0)</f>
        <v>0</v>
      </c>
      <c r="AE248" s="140">
        <f t="shared" ref="AE248:AE253" si="155">IF(R248&gt;7,Q248,0)</f>
        <v>0</v>
      </c>
      <c r="AF248" s="140">
        <f t="shared" ref="AF248:AF253" si="156">IF(R248&gt;8,Q248,0)</f>
        <v>0</v>
      </c>
      <c r="AG248" s="140">
        <f t="shared" ref="AG248:AG253" si="157">IF(R248&gt;9,Q248,0)</f>
        <v>0</v>
      </c>
      <c r="AH248" s="140">
        <f t="shared" ref="AH248:AH253" si="158">IF(R248&gt;10,Q248,0)</f>
        <v>0</v>
      </c>
      <c r="AI248" s="140">
        <f t="shared" ref="AI248:AI253" si="159">IF(R248&gt;11,Q248,0)</f>
        <v>0</v>
      </c>
      <c r="AJ248" s="140">
        <f t="shared" ref="AJ248:AJ253" si="160">IF(R248&gt;12,Q248,0)</f>
        <v>0</v>
      </c>
      <c r="AK248" s="140">
        <f t="shared" ref="AK248:AK253" si="161">IF(R248&gt;13,Q248,0)</f>
        <v>0</v>
      </c>
      <c r="AL248" s="140">
        <f t="shared" ref="AL248:AL253" si="162">IF(R248&gt;14,Q248,0)</f>
        <v>0</v>
      </c>
      <c r="AM248" s="140">
        <f t="shared" ref="AM248:AM253" si="163">IF(R248&gt;15,Q248,0)</f>
        <v>0</v>
      </c>
      <c r="AN248" s="140">
        <f t="shared" ref="AN248:AN253" si="164">IF(R248&gt;16,Q248,0)</f>
        <v>0</v>
      </c>
      <c r="AO248" s="140">
        <f t="shared" ref="AO248:AO253" si="165">IF(R248&gt;17,Q248,0)</f>
        <v>0</v>
      </c>
      <c r="AP248" s="140">
        <f t="shared" ref="AP248:AP253" si="166">IF(R248&gt;18,Q248,0)</f>
        <v>0</v>
      </c>
      <c r="AQ248" s="140">
        <f t="shared" ref="AQ248:AQ253" si="167">IF(R248&gt;19,Q248,0)</f>
        <v>0</v>
      </c>
    </row>
    <row r="249" spans="2:43">
      <c r="B249" s="205"/>
      <c r="C249" s="170" t="str">
        <f>'【補助シート】契約設備内訳表（負荷）'!D253</f>
        <v/>
      </c>
      <c r="D249" s="157">
        <f>'【補助シート】契約設備内訳表（負荷）'!V253</f>
        <v>0</v>
      </c>
      <c r="E249" s="171">
        <f>'【補助シート】契約設備内訳表（負荷）'!X253</f>
        <v>0</v>
      </c>
      <c r="F249" s="172" t="str">
        <f>IF(C249="","",IF(ISERROR(VLOOKUP(C249,'機器ｺｰﾄﾞ（非表示）'!$A$2:$H$80,3,FALSE)),"",VLOOKUP(C249,'機器ｺｰﾄﾞ（非表示）'!$A$2:$H$80,3,FALSE)))</f>
        <v/>
      </c>
      <c r="G249" s="173" t="str">
        <f>IF(ISBLANK(D249),"",IF(C249=103,(VLOOKUP(D249,$BC$3:$BD$14,2,1))/1000,IF(C249=106,(VLOOKUP(D249,$BF$3:$BG$12,2,1))/1000,IF(C249=104,(VLOOKUP(D249,$AZ$3:$BA$8,2,1))/1000,IF(ISERROR(VLOOKUP(C249,'機器ｺｰﾄﾞ（非表示）'!$A$2:$H$80,5,FALSE)),"",ROUND(VLOOKUP(C249,'機器ｺｰﾄﾞ（非表示）'!$A$2:$H$80,5,FALSE)*D249*VLOOKUP(C249,'機器ｺｰﾄﾞ（非表示）'!$A$2:$H$80,6,FALSE),3))))))</f>
        <v/>
      </c>
      <c r="H249" s="157">
        <f t="shared" si="141"/>
        <v>0</v>
      </c>
      <c r="I249" s="158" t="str">
        <f t="shared" si="142"/>
        <v/>
      </c>
      <c r="L249" s="205"/>
      <c r="M249" s="170" t="str">
        <f>'【補助シート】契約設備内訳表（負荷）'!AG253</f>
        <v/>
      </c>
      <c r="N249" s="174">
        <f>'【補助シート】契約設備内訳表（負荷）'!AY253</f>
        <v>0</v>
      </c>
      <c r="O249" s="171">
        <f>'【補助シート】契約設備内訳表（負荷）'!BA253</f>
        <v>0</v>
      </c>
      <c r="P249" s="175" t="str">
        <f>IF(M249="","",IF(ISERROR(VLOOKUP(M249,'機器ｺｰﾄﾞ（非表示）'!$A$2:$H$80,3,FALSE)),"",VLOOKUP(M249,'機器ｺｰﾄﾞ（非表示）'!$A$2:$H$80,3,FALSE)))</f>
        <v/>
      </c>
      <c r="Q249" s="163" t="str">
        <f>IF(N249=0,"",ROUND(IF(ISERROR(VLOOKUP(M249,'機器ｺｰﾄﾞ（非表示）'!$A$2:$H$80,5,FALSE)),"",VLOOKUP(M249,'機器ｺｰﾄﾞ（非表示）'!$A$2:$H$80,5,FALSE))*N249*VLOOKUP(M249,'機器ｺｰﾄﾞ（非表示）'!$A$2:$H$80,6,FALSE),3))</f>
        <v/>
      </c>
      <c r="R249" s="164">
        <f t="shared" si="143"/>
        <v>0</v>
      </c>
      <c r="S249" s="165" t="str">
        <f t="shared" si="144"/>
        <v/>
      </c>
      <c r="U249" s="140">
        <f t="shared" si="145"/>
        <v>0</v>
      </c>
      <c r="V249" s="140">
        <f t="shared" si="146"/>
        <v>0</v>
      </c>
      <c r="W249" s="140">
        <f t="shared" si="147"/>
        <v>0</v>
      </c>
      <c r="X249" s="140" t="str">
        <f t="shared" si="148"/>
        <v/>
      </c>
      <c r="Y249" s="140">
        <f t="shared" si="149"/>
        <v>0</v>
      </c>
      <c r="Z249" s="140">
        <f t="shared" si="150"/>
        <v>0</v>
      </c>
      <c r="AA249" s="140">
        <f t="shared" si="151"/>
        <v>0</v>
      </c>
      <c r="AB249" s="140">
        <f t="shared" si="152"/>
        <v>0</v>
      </c>
      <c r="AC249" s="140">
        <f t="shared" si="153"/>
        <v>0</v>
      </c>
      <c r="AD249" s="140">
        <f t="shared" si="154"/>
        <v>0</v>
      </c>
      <c r="AE249" s="140">
        <f t="shared" si="155"/>
        <v>0</v>
      </c>
      <c r="AF249" s="140">
        <f t="shared" si="156"/>
        <v>0</v>
      </c>
      <c r="AG249" s="140">
        <f t="shared" si="157"/>
        <v>0</v>
      </c>
      <c r="AH249" s="140">
        <f t="shared" si="158"/>
        <v>0</v>
      </c>
      <c r="AI249" s="140">
        <f t="shared" si="159"/>
        <v>0</v>
      </c>
      <c r="AJ249" s="140">
        <f t="shared" si="160"/>
        <v>0</v>
      </c>
      <c r="AK249" s="140">
        <f t="shared" si="161"/>
        <v>0</v>
      </c>
      <c r="AL249" s="140">
        <f t="shared" si="162"/>
        <v>0</v>
      </c>
      <c r="AM249" s="140">
        <f t="shared" si="163"/>
        <v>0</v>
      </c>
      <c r="AN249" s="140">
        <f t="shared" si="164"/>
        <v>0</v>
      </c>
      <c r="AO249" s="140">
        <f t="shared" si="165"/>
        <v>0</v>
      </c>
      <c r="AP249" s="140">
        <f t="shared" si="166"/>
        <v>0</v>
      </c>
      <c r="AQ249" s="140">
        <f t="shared" si="167"/>
        <v>0</v>
      </c>
    </row>
    <row r="250" spans="2:43">
      <c r="B250" s="205"/>
      <c r="C250" s="170" t="str">
        <f>'【補助シート】契約設備内訳表（負荷）'!D254</f>
        <v/>
      </c>
      <c r="D250" s="157">
        <f>'【補助シート】契約設備内訳表（負荷）'!V254</f>
        <v>0</v>
      </c>
      <c r="E250" s="171">
        <f>'【補助シート】契約設備内訳表（負荷）'!X254</f>
        <v>0</v>
      </c>
      <c r="F250" s="172" t="str">
        <f>IF(C250="","",IF(ISERROR(VLOOKUP(C250,'機器ｺｰﾄﾞ（非表示）'!$A$2:$H$80,3,FALSE)),"",VLOOKUP(C250,'機器ｺｰﾄﾞ（非表示）'!$A$2:$H$80,3,FALSE)))</f>
        <v/>
      </c>
      <c r="G250" s="173" t="str">
        <f>IF(ISBLANK(D250),"",IF(C250=103,(VLOOKUP(D250,$BC$3:$BD$14,2,1))/1000,IF(C250=106,(VLOOKUP(D250,$BF$3:$BG$12,2,1))/1000,IF(C250=104,(VLOOKUP(D250,$AZ$3:$BA$8,2,1))/1000,IF(ISERROR(VLOOKUP(C250,'機器ｺｰﾄﾞ（非表示）'!$A$2:$H$80,5,FALSE)),"",ROUND(VLOOKUP(C250,'機器ｺｰﾄﾞ（非表示）'!$A$2:$H$80,5,FALSE)*D250*VLOOKUP(C250,'機器ｺｰﾄﾞ（非表示）'!$A$2:$H$80,6,FALSE),3))))))</f>
        <v/>
      </c>
      <c r="H250" s="157">
        <f t="shared" si="141"/>
        <v>0</v>
      </c>
      <c r="I250" s="158" t="str">
        <f t="shared" si="142"/>
        <v/>
      </c>
      <c r="L250" s="205"/>
      <c r="M250" s="170" t="str">
        <f>'【補助シート】契約設備内訳表（負荷）'!AG254</f>
        <v/>
      </c>
      <c r="N250" s="174">
        <f>'【補助シート】契約設備内訳表（負荷）'!AY254</f>
        <v>0</v>
      </c>
      <c r="O250" s="171">
        <f>'【補助シート】契約設備内訳表（負荷）'!BA254</f>
        <v>0</v>
      </c>
      <c r="P250" s="175" t="str">
        <f>IF(M250="","",IF(ISERROR(VLOOKUP(M250,'機器ｺｰﾄﾞ（非表示）'!$A$2:$H$80,3,FALSE)),"",VLOOKUP(M250,'機器ｺｰﾄﾞ（非表示）'!$A$2:$H$80,3,FALSE)))</f>
        <v/>
      </c>
      <c r="Q250" s="163" t="str">
        <f>IF(N250=0,"",ROUND(IF(ISERROR(VLOOKUP(M250,'機器ｺｰﾄﾞ（非表示）'!$A$2:$H$80,5,FALSE)),"",VLOOKUP(M250,'機器ｺｰﾄﾞ（非表示）'!$A$2:$H$80,5,FALSE))*N250*VLOOKUP(M250,'機器ｺｰﾄﾞ（非表示）'!$A$2:$H$80,6,FALSE),3))</f>
        <v/>
      </c>
      <c r="R250" s="164">
        <f t="shared" si="143"/>
        <v>0</v>
      </c>
      <c r="S250" s="165" t="str">
        <f t="shared" si="144"/>
        <v/>
      </c>
      <c r="U250" s="140">
        <f t="shared" si="145"/>
        <v>0</v>
      </c>
      <c r="V250" s="140">
        <f t="shared" si="146"/>
        <v>0</v>
      </c>
      <c r="W250" s="140">
        <f t="shared" si="147"/>
        <v>0</v>
      </c>
      <c r="X250" s="140" t="str">
        <f t="shared" si="148"/>
        <v/>
      </c>
      <c r="Y250" s="140">
        <f t="shared" si="149"/>
        <v>0</v>
      </c>
      <c r="Z250" s="140">
        <f t="shared" si="150"/>
        <v>0</v>
      </c>
      <c r="AA250" s="140">
        <f t="shared" si="151"/>
        <v>0</v>
      </c>
      <c r="AB250" s="140">
        <f t="shared" si="152"/>
        <v>0</v>
      </c>
      <c r="AC250" s="140">
        <f t="shared" si="153"/>
        <v>0</v>
      </c>
      <c r="AD250" s="140">
        <f t="shared" si="154"/>
        <v>0</v>
      </c>
      <c r="AE250" s="140">
        <f t="shared" si="155"/>
        <v>0</v>
      </c>
      <c r="AF250" s="140">
        <f t="shared" si="156"/>
        <v>0</v>
      </c>
      <c r="AG250" s="140">
        <f t="shared" si="157"/>
        <v>0</v>
      </c>
      <c r="AH250" s="140">
        <f t="shared" si="158"/>
        <v>0</v>
      </c>
      <c r="AI250" s="140">
        <f t="shared" si="159"/>
        <v>0</v>
      </c>
      <c r="AJ250" s="140">
        <f t="shared" si="160"/>
        <v>0</v>
      </c>
      <c r="AK250" s="140">
        <f t="shared" si="161"/>
        <v>0</v>
      </c>
      <c r="AL250" s="140">
        <f t="shared" si="162"/>
        <v>0</v>
      </c>
      <c r="AM250" s="140">
        <f t="shared" si="163"/>
        <v>0</v>
      </c>
      <c r="AN250" s="140">
        <f t="shared" si="164"/>
        <v>0</v>
      </c>
      <c r="AO250" s="140">
        <f t="shared" si="165"/>
        <v>0</v>
      </c>
      <c r="AP250" s="140">
        <f t="shared" si="166"/>
        <v>0</v>
      </c>
      <c r="AQ250" s="140">
        <f t="shared" si="167"/>
        <v>0</v>
      </c>
    </row>
    <row r="251" spans="2:43">
      <c r="B251" s="205"/>
      <c r="C251" s="170" t="str">
        <f>'【補助シート】契約設備内訳表（負荷）'!D255</f>
        <v/>
      </c>
      <c r="D251" s="157">
        <f>'【補助シート】契約設備内訳表（負荷）'!V255</f>
        <v>0</v>
      </c>
      <c r="E251" s="171">
        <f>'【補助シート】契約設備内訳表（負荷）'!X255</f>
        <v>0</v>
      </c>
      <c r="F251" s="172" t="str">
        <f>IF(C251="","",IF(ISERROR(VLOOKUP(C251,'機器ｺｰﾄﾞ（非表示）'!$A$2:$H$80,3,FALSE)),"",VLOOKUP(C251,'機器ｺｰﾄﾞ（非表示）'!$A$2:$H$80,3,FALSE)))</f>
        <v/>
      </c>
      <c r="G251" s="173" t="str">
        <f>IF(ISBLANK(D251),"",IF(C251=103,(VLOOKUP(D251,$BC$3:$BD$14,2,1))/1000,IF(C251=106,(VLOOKUP(D251,$BF$3:$BG$12,2,1))/1000,IF(C251=104,(VLOOKUP(D251,$AZ$3:$BA$8,2,1))/1000,IF(ISERROR(VLOOKUP(C251,'機器ｺｰﾄﾞ（非表示）'!$A$2:$H$80,5,FALSE)),"",ROUND(VLOOKUP(C251,'機器ｺｰﾄﾞ（非表示）'!$A$2:$H$80,5,FALSE)*D251*VLOOKUP(C251,'機器ｺｰﾄﾞ（非表示）'!$A$2:$H$80,6,FALSE),3))))))</f>
        <v/>
      </c>
      <c r="H251" s="157">
        <f t="shared" ref="H251:H252" si="168">IF(E251=0,0,E251)</f>
        <v>0</v>
      </c>
      <c r="I251" s="158" t="str">
        <f t="shared" ref="I251:I252" si="169">IF(D251=0,"",G251*H251)</f>
        <v/>
      </c>
      <c r="L251" s="205"/>
      <c r="M251" s="170" t="str">
        <f>'【補助シート】契約設備内訳表（負荷）'!AG255</f>
        <v/>
      </c>
      <c r="N251" s="174">
        <f>'【補助シート】契約設備内訳表（負荷）'!AY255</f>
        <v>0</v>
      </c>
      <c r="O251" s="171">
        <f>'【補助シート】契約設備内訳表（負荷）'!BA255</f>
        <v>0</v>
      </c>
      <c r="P251" s="175" t="str">
        <f>IF(M251="","",IF(ISERROR(VLOOKUP(M251,'機器ｺｰﾄﾞ（非表示）'!$A$2:$H$80,3,FALSE)),"",VLOOKUP(M251,'機器ｺｰﾄﾞ（非表示）'!$A$2:$H$80,3,FALSE)))</f>
        <v/>
      </c>
      <c r="Q251" s="163" t="str">
        <f>IF(N251=0,"",ROUND(IF(ISERROR(VLOOKUP(M251,'機器ｺｰﾄﾞ（非表示）'!$A$2:$H$80,5,FALSE)),"",VLOOKUP(M251,'機器ｺｰﾄﾞ（非表示）'!$A$2:$H$80,5,FALSE))*N251*VLOOKUP(M251,'機器ｺｰﾄﾞ（非表示）'!$A$2:$H$80,6,FALSE),3))</f>
        <v/>
      </c>
      <c r="R251" s="164">
        <f t="shared" ref="R251:R252" si="170">IF(O251=0,0,O251)</f>
        <v>0</v>
      </c>
      <c r="S251" s="165" t="str">
        <f t="shared" ref="S251:S252" si="171">IF(N251=0,"",Q251*R251)</f>
        <v/>
      </c>
      <c r="U251" s="140">
        <f t="shared" ref="U251:U252" si="172">IF(ISBLANK(C251),"",IF(AND(C251&gt;=101,C251&lt;=109),I251,0))</f>
        <v>0</v>
      </c>
      <c r="V251" s="140">
        <f t="shared" ref="V251:V252" si="173">IF(ISBLANK(C251),"",IF(AND(C251&gt;=201,C251&lt;=399),I251,0))</f>
        <v>0</v>
      </c>
      <c r="W251" s="140">
        <f t="shared" ref="W251:W252" si="174">IF(ISBLANK(C251),"",IF(AND(C251&gt;=401,C251&lt;=402),I251,0))</f>
        <v>0</v>
      </c>
      <c r="X251" s="140" t="str">
        <f t="shared" ref="X251:X252" si="175">Q251</f>
        <v/>
      </c>
      <c r="Y251" s="140">
        <f t="shared" ref="Y251:Y252" si="176">IF(R251&gt;1,Q251,0)</f>
        <v>0</v>
      </c>
      <c r="Z251" s="140">
        <f t="shared" ref="Z251:Z252" si="177">IF(R251&gt;2,Q251,0)</f>
        <v>0</v>
      </c>
      <c r="AA251" s="140">
        <f t="shared" ref="AA251:AA252" si="178">IF(R251&gt;3,Q251,0)</f>
        <v>0</v>
      </c>
      <c r="AB251" s="140">
        <f t="shared" ref="AB251:AB252" si="179">IF(R251&gt;4,Q251,0)</f>
        <v>0</v>
      </c>
      <c r="AC251" s="140">
        <f t="shared" ref="AC251:AC252" si="180">IF(R251&gt;5,Q251,0)</f>
        <v>0</v>
      </c>
      <c r="AD251" s="140">
        <f t="shared" ref="AD251:AD252" si="181">IF(R251&gt;6,Q251,0)</f>
        <v>0</v>
      </c>
      <c r="AE251" s="140">
        <f t="shared" ref="AE251:AE252" si="182">IF(R251&gt;7,Q251,0)</f>
        <v>0</v>
      </c>
      <c r="AF251" s="140">
        <f t="shared" ref="AF251:AF252" si="183">IF(R251&gt;8,Q251,0)</f>
        <v>0</v>
      </c>
      <c r="AG251" s="140">
        <f t="shared" ref="AG251:AG252" si="184">IF(R251&gt;9,Q251,0)</f>
        <v>0</v>
      </c>
      <c r="AH251" s="140">
        <f t="shared" ref="AH251:AH252" si="185">IF(R251&gt;10,Q251,0)</f>
        <v>0</v>
      </c>
      <c r="AI251" s="140">
        <f t="shared" ref="AI251:AI252" si="186">IF(R251&gt;11,Q251,0)</f>
        <v>0</v>
      </c>
      <c r="AJ251" s="140">
        <f t="shared" ref="AJ251:AJ252" si="187">IF(R251&gt;12,Q251,0)</f>
        <v>0</v>
      </c>
      <c r="AK251" s="140">
        <f t="shared" ref="AK251:AK252" si="188">IF(R251&gt;13,Q251,0)</f>
        <v>0</v>
      </c>
      <c r="AL251" s="140">
        <f t="shared" ref="AL251:AL252" si="189">IF(R251&gt;14,Q251,0)</f>
        <v>0</v>
      </c>
      <c r="AM251" s="140">
        <f t="shared" ref="AM251:AM252" si="190">IF(R251&gt;15,Q251,0)</f>
        <v>0</v>
      </c>
      <c r="AN251" s="140">
        <f t="shared" ref="AN251:AN252" si="191">IF(R251&gt;16,Q251,0)</f>
        <v>0</v>
      </c>
      <c r="AO251" s="140">
        <f t="shared" ref="AO251:AO252" si="192">IF(R251&gt;17,Q251,0)</f>
        <v>0</v>
      </c>
      <c r="AP251" s="140">
        <f t="shared" ref="AP251:AP252" si="193">IF(R251&gt;18,Q251,0)</f>
        <v>0</v>
      </c>
      <c r="AQ251" s="140">
        <f t="shared" ref="AQ251:AQ252" si="194">IF(R251&gt;19,Q251,0)</f>
        <v>0</v>
      </c>
    </row>
    <row r="252" spans="2:43">
      <c r="B252" s="205"/>
      <c r="C252" s="170" t="str">
        <f>'【補助シート】契約設備内訳表（負荷）'!D256</f>
        <v/>
      </c>
      <c r="D252" s="157">
        <f>'【補助シート】契約設備内訳表（負荷）'!V256</f>
        <v>0</v>
      </c>
      <c r="E252" s="171">
        <f>'【補助シート】契約設備内訳表（負荷）'!X256</f>
        <v>0</v>
      </c>
      <c r="F252" s="172" t="str">
        <f>IF(C252="","",IF(ISERROR(VLOOKUP(C252,'機器ｺｰﾄﾞ（非表示）'!$A$2:$H$80,3,FALSE)),"",VLOOKUP(C252,'機器ｺｰﾄﾞ（非表示）'!$A$2:$H$80,3,FALSE)))</f>
        <v/>
      </c>
      <c r="G252" s="173" t="str">
        <f>IF(ISBLANK(D252),"",IF(C252=103,(VLOOKUP(D252,$BC$3:$BD$14,2,1))/1000,IF(C252=106,(VLOOKUP(D252,$BF$3:$BG$12,2,1))/1000,IF(C252=104,(VLOOKUP(D252,$AZ$3:$BA$8,2,1))/1000,IF(ISERROR(VLOOKUP(C252,'機器ｺｰﾄﾞ（非表示）'!$A$2:$H$80,5,FALSE)),"",ROUND(VLOOKUP(C252,'機器ｺｰﾄﾞ（非表示）'!$A$2:$H$80,5,FALSE)*D252*VLOOKUP(C252,'機器ｺｰﾄﾞ（非表示）'!$A$2:$H$80,6,FALSE),3))))))</f>
        <v/>
      </c>
      <c r="H252" s="157">
        <f t="shared" si="168"/>
        <v>0</v>
      </c>
      <c r="I252" s="158" t="str">
        <f t="shared" si="169"/>
        <v/>
      </c>
      <c r="L252" s="205"/>
      <c r="M252" s="170" t="str">
        <f>'【補助シート】契約設備内訳表（負荷）'!AG256</f>
        <v/>
      </c>
      <c r="N252" s="174">
        <f>'【補助シート】契約設備内訳表（負荷）'!AY256</f>
        <v>0</v>
      </c>
      <c r="O252" s="171">
        <f>'【補助シート】契約設備内訳表（負荷）'!BA256</f>
        <v>0</v>
      </c>
      <c r="P252" s="175" t="str">
        <f>IF(M252="","",IF(ISERROR(VLOOKUP(M252,'機器ｺｰﾄﾞ（非表示）'!$A$2:$H$80,3,FALSE)),"",VLOOKUP(M252,'機器ｺｰﾄﾞ（非表示）'!$A$2:$H$80,3,FALSE)))</f>
        <v/>
      </c>
      <c r="Q252" s="163" t="str">
        <f>IF(N252=0,"",ROUND(IF(ISERROR(VLOOKUP(M252,'機器ｺｰﾄﾞ（非表示）'!$A$2:$H$80,5,FALSE)),"",VLOOKUP(M252,'機器ｺｰﾄﾞ（非表示）'!$A$2:$H$80,5,FALSE))*N252*VLOOKUP(M252,'機器ｺｰﾄﾞ（非表示）'!$A$2:$H$80,6,FALSE),3))</f>
        <v/>
      </c>
      <c r="R252" s="164">
        <f t="shared" si="170"/>
        <v>0</v>
      </c>
      <c r="S252" s="165" t="str">
        <f t="shared" si="171"/>
        <v/>
      </c>
      <c r="U252" s="140">
        <f t="shared" si="172"/>
        <v>0</v>
      </c>
      <c r="V252" s="140">
        <f t="shared" si="173"/>
        <v>0</v>
      </c>
      <c r="W252" s="140">
        <f t="shared" si="174"/>
        <v>0</v>
      </c>
      <c r="X252" s="140" t="str">
        <f t="shared" si="175"/>
        <v/>
      </c>
      <c r="Y252" s="140">
        <f t="shared" si="176"/>
        <v>0</v>
      </c>
      <c r="Z252" s="140">
        <f t="shared" si="177"/>
        <v>0</v>
      </c>
      <c r="AA252" s="140">
        <f t="shared" si="178"/>
        <v>0</v>
      </c>
      <c r="AB252" s="140">
        <f t="shared" si="179"/>
        <v>0</v>
      </c>
      <c r="AC252" s="140">
        <f t="shared" si="180"/>
        <v>0</v>
      </c>
      <c r="AD252" s="140">
        <f t="shared" si="181"/>
        <v>0</v>
      </c>
      <c r="AE252" s="140">
        <f t="shared" si="182"/>
        <v>0</v>
      </c>
      <c r="AF252" s="140">
        <f t="shared" si="183"/>
        <v>0</v>
      </c>
      <c r="AG252" s="140">
        <f t="shared" si="184"/>
        <v>0</v>
      </c>
      <c r="AH252" s="140">
        <f t="shared" si="185"/>
        <v>0</v>
      </c>
      <c r="AI252" s="140">
        <f t="shared" si="186"/>
        <v>0</v>
      </c>
      <c r="AJ252" s="140">
        <f t="shared" si="187"/>
        <v>0</v>
      </c>
      <c r="AK252" s="140">
        <f t="shared" si="188"/>
        <v>0</v>
      </c>
      <c r="AL252" s="140">
        <f t="shared" si="189"/>
        <v>0</v>
      </c>
      <c r="AM252" s="140">
        <f t="shared" si="190"/>
        <v>0</v>
      </c>
      <c r="AN252" s="140">
        <f t="shared" si="191"/>
        <v>0</v>
      </c>
      <c r="AO252" s="140">
        <f t="shared" si="192"/>
        <v>0</v>
      </c>
      <c r="AP252" s="140">
        <f t="shared" si="193"/>
        <v>0</v>
      </c>
      <c r="AQ252" s="140">
        <f t="shared" si="194"/>
        <v>0</v>
      </c>
    </row>
    <row r="253" spans="2:43">
      <c r="B253" s="205"/>
      <c r="C253" s="170" t="str">
        <f>'【補助シート】契約設備内訳表（負荷）'!D257</f>
        <v/>
      </c>
      <c r="D253" s="157">
        <f>'【補助シート】契約設備内訳表（負荷）'!V257</f>
        <v>0</v>
      </c>
      <c r="E253" s="171">
        <f>'【補助シート】契約設備内訳表（負荷）'!X257</f>
        <v>0</v>
      </c>
      <c r="F253" s="172" t="str">
        <f>IF(C253="","",IF(ISERROR(VLOOKUP(C253,'機器ｺｰﾄﾞ（非表示）'!$A$2:$H$80,3,FALSE)),"",VLOOKUP(C253,'機器ｺｰﾄﾞ（非表示）'!$A$2:$H$80,3,FALSE)))</f>
        <v/>
      </c>
      <c r="G253" s="173" t="str">
        <f>IF(ISBLANK(D253),"",IF(C253=103,(VLOOKUP(D253,$BC$3:$BD$14,2,1))/1000,IF(C253=106,(VLOOKUP(D253,$BF$3:$BG$12,2,1))/1000,IF(C253=104,(VLOOKUP(D253,$AZ$3:$BA$8,2,1))/1000,IF(ISERROR(VLOOKUP(C253,'機器ｺｰﾄﾞ（非表示）'!$A$2:$H$80,5,FALSE)),"",ROUND(VLOOKUP(C253,'機器ｺｰﾄﾞ（非表示）'!$A$2:$H$80,5,FALSE)*D253*VLOOKUP(C253,'機器ｺｰﾄﾞ（非表示）'!$A$2:$H$80,6,FALSE),3))))))</f>
        <v/>
      </c>
      <c r="H253" s="157">
        <f t="shared" si="141"/>
        <v>0</v>
      </c>
      <c r="I253" s="158" t="str">
        <f t="shared" si="142"/>
        <v/>
      </c>
      <c r="L253" s="205"/>
      <c r="M253" s="170" t="str">
        <f>'【補助シート】契約設備内訳表（負荷）'!AG257</f>
        <v/>
      </c>
      <c r="N253" s="174">
        <f>'【補助シート】契約設備内訳表（負荷）'!AY257</f>
        <v>0</v>
      </c>
      <c r="O253" s="171">
        <f>'【補助シート】契約設備内訳表（負荷）'!BA257</f>
        <v>0</v>
      </c>
      <c r="P253" s="175" t="str">
        <f>IF(M253="","",IF(ISERROR(VLOOKUP(M253,'機器ｺｰﾄﾞ（非表示）'!$A$2:$H$80,3,FALSE)),"",VLOOKUP(M253,'機器ｺｰﾄﾞ（非表示）'!$A$2:$H$80,3,FALSE)))</f>
        <v/>
      </c>
      <c r="Q253" s="163" t="str">
        <f>IF(N253=0,"",ROUND(IF(ISERROR(VLOOKUP(M253,'機器ｺｰﾄﾞ（非表示）'!$A$2:$H$80,5,FALSE)),"",VLOOKUP(M253,'機器ｺｰﾄﾞ（非表示）'!$A$2:$H$80,5,FALSE))*N253*VLOOKUP(M253,'機器ｺｰﾄﾞ（非表示）'!$A$2:$H$80,6,FALSE),3))</f>
        <v/>
      </c>
      <c r="R253" s="164">
        <f t="shared" si="143"/>
        <v>0</v>
      </c>
      <c r="S253" s="165" t="str">
        <f t="shared" si="144"/>
        <v/>
      </c>
      <c r="U253" s="140">
        <f t="shared" si="145"/>
        <v>0</v>
      </c>
      <c r="V253" s="140">
        <f t="shared" si="146"/>
        <v>0</v>
      </c>
      <c r="W253" s="140">
        <f t="shared" si="147"/>
        <v>0</v>
      </c>
      <c r="X253" s="140" t="str">
        <f t="shared" si="148"/>
        <v/>
      </c>
      <c r="Y253" s="140">
        <f t="shared" si="149"/>
        <v>0</v>
      </c>
      <c r="Z253" s="140">
        <f t="shared" si="150"/>
        <v>0</v>
      </c>
      <c r="AA253" s="140">
        <f t="shared" si="151"/>
        <v>0</v>
      </c>
      <c r="AB253" s="140">
        <f t="shared" si="152"/>
        <v>0</v>
      </c>
      <c r="AC253" s="140">
        <f t="shared" si="153"/>
        <v>0</v>
      </c>
      <c r="AD253" s="140">
        <f t="shared" si="154"/>
        <v>0</v>
      </c>
      <c r="AE253" s="140">
        <f t="shared" si="155"/>
        <v>0</v>
      </c>
      <c r="AF253" s="140">
        <f t="shared" si="156"/>
        <v>0</v>
      </c>
      <c r="AG253" s="140">
        <f t="shared" si="157"/>
        <v>0</v>
      </c>
      <c r="AH253" s="140">
        <f t="shared" si="158"/>
        <v>0</v>
      </c>
      <c r="AI253" s="140">
        <f t="shared" si="159"/>
        <v>0</v>
      </c>
      <c r="AJ253" s="140">
        <f t="shared" si="160"/>
        <v>0</v>
      </c>
      <c r="AK253" s="140">
        <f t="shared" si="161"/>
        <v>0</v>
      </c>
      <c r="AL253" s="140">
        <f t="shared" si="162"/>
        <v>0</v>
      </c>
      <c r="AM253" s="140">
        <f t="shared" si="163"/>
        <v>0</v>
      </c>
      <c r="AN253" s="140">
        <f t="shared" si="164"/>
        <v>0</v>
      </c>
      <c r="AO253" s="140">
        <f t="shared" si="165"/>
        <v>0</v>
      </c>
      <c r="AP253" s="140">
        <f t="shared" si="166"/>
        <v>0</v>
      </c>
      <c r="AQ253" s="140">
        <f t="shared" si="167"/>
        <v>0</v>
      </c>
    </row>
    <row r="254" spans="2:43">
      <c r="B254" s="205"/>
      <c r="C254" s="170" t="str">
        <f>'【補助シート】契約設備内訳表（負荷）'!D258</f>
        <v/>
      </c>
      <c r="D254" s="157">
        <f>'【補助シート】契約設備内訳表（負荷）'!V258</f>
        <v>0</v>
      </c>
      <c r="E254" s="171">
        <f>'【補助シート】契約設備内訳表（負荷）'!X258</f>
        <v>0</v>
      </c>
      <c r="F254" s="172" t="str">
        <f>IF(C254="","",IF(ISERROR(VLOOKUP(C254,'機器ｺｰﾄﾞ（非表示）'!$A$2:$H$80,3,FALSE)),"",VLOOKUP(C254,'機器ｺｰﾄﾞ（非表示）'!$A$2:$H$80,3,FALSE)))</f>
        <v/>
      </c>
      <c r="G254" s="173" t="str">
        <f>IF(ISBLANK(D254),"",IF(C254=103,(VLOOKUP(D254,$BC$3:$BD$14,2,1))/1000,IF(C254=106,(VLOOKUP(D254,$BF$3:$BG$12,2,1))/1000,IF(C254=104,(VLOOKUP(D254,$AZ$3:$BA$8,2,1))/1000,IF(ISERROR(VLOOKUP(C254,'機器ｺｰﾄﾞ（非表示）'!$A$2:$H$80,5,FALSE)),"",ROUND(VLOOKUP(C254,'機器ｺｰﾄﾞ（非表示）'!$A$2:$H$80,5,FALSE)*D254*VLOOKUP(C254,'機器ｺｰﾄﾞ（非表示）'!$A$2:$H$80,6,FALSE),3))))))</f>
        <v/>
      </c>
      <c r="H254" s="157">
        <f t="shared" si="91"/>
        <v>0</v>
      </c>
      <c r="I254" s="158" t="str">
        <f t="shared" si="92"/>
        <v/>
      </c>
      <c r="L254" s="205"/>
      <c r="M254" s="170" t="str">
        <f>'【補助シート】契約設備内訳表（負荷）'!AG258</f>
        <v/>
      </c>
      <c r="N254" s="174">
        <f>'【補助シート】契約設備内訳表（負荷）'!AY258</f>
        <v>0</v>
      </c>
      <c r="O254" s="171">
        <f>'【補助シート】契約設備内訳表（負荷）'!BA258</f>
        <v>0</v>
      </c>
      <c r="P254" s="175" t="str">
        <f>IF(M254="","",IF(ISERROR(VLOOKUP(M254,'機器ｺｰﾄﾞ（非表示）'!$A$2:$H$80,3,FALSE)),"",VLOOKUP(M254,'機器ｺｰﾄﾞ（非表示）'!$A$2:$H$80,3,FALSE)))</f>
        <v/>
      </c>
      <c r="Q254" s="163" t="str">
        <f>IF(N254=0,"",ROUND(IF(ISERROR(VLOOKUP(M254,'機器ｺｰﾄﾞ（非表示）'!$A$2:$H$80,5,FALSE)),"",VLOOKUP(M254,'機器ｺｰﾄﾞ（非表示）'!$A$2:$H$80,5,FALSE))*N254*VLOOKUP(M254,'機器ｺｰﾄﾞ（非表示）'!$A$2:$H$80,6,FALSE),3))</f>
        <v/>
      </c>
      <c r="R254" s="164">
        <f t="shared" si="93"/>
        <v>0</v>
      </c>
      <c r="S254" s="165" t="str">
        <f t="shared" si="94"/>
        <v/>
      </c>
      <c r="U254" s="140">
        <f t="shared" si="88"/>
        <v>0</v>
      </c>
      <c r="V254" s="140">
        <f t="shared" si="89"/>
        <v>0</v>
      </c>
      <c r="W254" s="140">
        <f t="shared" si="90"/>
        <v>0</v>
      </c>
      <c r="X254" s="140" t="str">
        <f t="shared" si="87"/>
        <v/>
      </c>
      <c r="Y254" s="140">
        <f t="shared" si="95"/>
        <v>0</v>
      </c>
      <c r="Z254" s="140">
        <f t="shared" si="96"/>
        <v>0</v>
      </c>
      <c r="AA254" s="140">
        <f t="shared" si="97"/>
        <v>0</v>
      </c>
      <c r="AB254" s="140">
        <f t="shared" si="98"/>
        <v>0</v>
      </c>
      <c r="AC254" s="140">
        <f t="shared" si="99"/>
        <v>0</v>
      </c>
      <c r="AD254" s="140">
        <f t="shared" si="100"/>
        <v>0</v>
      </c>
      <c r="AE254" s="140">
        <f t="shared" si="101"/>
        <v>0</v>
      </c>
      <c r="AF254" s="140">
        <f t="shared" si="102"/>
        <v>0</v>
      </c>
      <c r="AG254" s="140">
        <f t="shared" si="103"/>
        <v>0</v>
      </c>
      <c r="AH254" s="140">
        <f t="shared" si="104"/>
        <v>0</v>
      </c>
      <c r="AI254" s="140">
        <f t="shared" si="105"/>
        <v>0</v>
      </c>
      <c r="AJ254" s="140">
        <f t="shared" si="106"/>
        <v>0</v>
      </c>
      <c r="AK254" s="140">
        <f t="shared" si="107"/>
        <v>0</v>
      </c>
      <c r="AL254" s="140">
        <f t="shared" si="108"/>
        <v>0</v>
      </c>
      <c r="AM254" s="140">
        <f t="shared" si="109"/>
        <v>0</v>
      </c>
      <c r="AN254" s="140">
        <f t="shared" si="110"/>
        <v>0</v>
      </c>
      <c r="AO254" s="140">
        <f t="shared" si="111"/>
        <v>0</v>
      </c>
      <c r="AP254" s="140">
        <f t="shared" si="112"/>
        <v>0</v>
      </c>
      <c r="AQ254" s="140">
        <f t="shared" si="113"/>
        <v>0</v>
      </c>
    </row>
    <row r="255" spans="2:43" ht="14.25" thickBot="1">
      <c r="B255" s="205"/>
      <c r="C255" s="170" t="str">
        <f>'【補助シート】契約設備内訳表（負荷）'!D259</f>
        <v/>
      </c>
      <c r="D255" s="157">
        <f>'【補助シート】契約設備内訳表（負荷）'!V259</f>
        <v>0</v>
      </c>
      <c r="E255" s="171">
        <f>'【補助シート】契約設備内訳表（負荷）'!X259</f>
        <v>0</v>
      </c>
      <c r="F255" s="172" t="str">
        <f>IF(C255="","",IF(ISERROR(VLOOKUP(C255,'機器ｺｰﾄﾞ（非表示）'!$A$2:$H$80,3,FALSE)),"",VLOOKUP(C255,'機器ｺｰﾄﾞ（非表示）'!$A$2:$H$80,3,FALSE)))</f>
        <v/>
      </c>
      <c r="G255" s="173" t="str">
        <f>IF(ISBLANK(D255),"",IF(C255=103,(VLOOKUP(D255,$BC$3:$BD$14,2,1))/1000,IF(C255=106,(VLOOKUP(D255,$BF$3:$BG$12,2,1))/1000,IF(C255=104,(VLOOKUP(D255,$AZ$3:$BA$8,2,1))/1000,IF(ISERROR(VLOOKUP(C255,'機器ｺｰﾄﾞ（非表示）'!$A$2:$H$80,5,FALSE)),"",ROUND(VLOOKUP(C255,'機器ｺｰﾄﾞ（非表示）'!$A$2:$H$80,5,FALSE)*D255*VLOOKUP(C255,'機器ｺｰﾄﾞ（非表示）'!$A$2:$H$80,6,FALSE),3))))))</f>
        <v/>
      </c>
      <c r="H255" s="157">
        <f t="shared" si="55"/>
        <v>0</v>
      </c>
      <c r="I255" s="158" t="str">
        <f t="shared" si="56"/>
        <v/>
      </c>
      <c r="L255" s="205"/>
      <c r="M255" s="170" t="str">
        <f>'【補助シート】契約設備内訳表（負荷）'!AG259</f>
        <v/>
      </c>
      <c r="N255" s="174">
        <f>'【補助シート】契約設備内訳表（負荷）'!AY259</f>
        <v>0</v>
      </c>
      <c r="O255" s="171">
        <f>'【補助シート】契約設備内訳表（負荷）'!BA259</f>
        <v>0</v>
      </c>
      <c r="P255" s="175" t="str">
        <f>IF(M255="","",IF(ISERROR(VLOOKUP(M255,'機器ｺｰﾄﾞ（非表示）'!$A$2:$H$80,3,FALSE)),"",VLOOKUP(M255,'機器ｺｰﾄﾞ（非表示）'!$A$2:$H$80,3,FALSE)))</f>
        <v/>
      </c>
      <c r="Q255" s="163" t="str">
        <f>IF(N255=0,"",ROUND(IF(ISERROR(VLOOKUP(M255,'機器ｺｰﾄﾞ（非表示）'!$A$2:$H$80,5,FALSE)),"",VLOOKUP(M255,'機器ｺｰﾄﾞ（非表示）'!$A$2:$H$80,5,FALSE))*N255*VLOOKUP(M255,'機器ｺｰﾄﾞ（非表示）'!$A$2:$H$80,6,FALSE),3))</f>
        <v/>
      </c>
      <c r="R255" s="164">
        <f t="shared" si="57"/>
        <v>0</v>
      </c>
      <c r="S255" s="165" t="str">
        <f t="shared" si="58"/>
        <v/>
      </c>
      <c r="U255" s="140">
        <f t="shared" si="59"/>
        <v>0</v>
      </c>
      <c r="V255" s="140">
        <f t="shared" si="60"/>
        <v>0</v>
      </c>
      <c r="W255" s="140">
        <f t="shared" si="61"/>
        <v>0</v>
      </c>
      <c r="X255" s="140" t="str">
        <f t="shared" si="62"/>
        <v/>
      </c>
      <c r="Y255" s="140">
        <f t="shared" si="63"/>
        <v>0</v>
      </c>
      <c r="Z255" s="140">
        <f t="shared" si="64"/>
        <v>0</v>
      </c>
      <c r="AA255" s="140">
        <f t="shared" si="65"/>
        <v>0</v>
      </c>
      <c r="AB255" s="140">
        <f t="shared" si="66"/>
        <v>0</v>
      </c>
      <c r="AC255" s="140">
        <f t="shared" si="67"/>
        <v>0</v>
      </c>
      <c r="AD255" s="140">
        <f t="shared" si="68"/>
        <v>0</v>
      </c>
      <c r="AE255" s="140">
        <f t="shared" si="69"/>
        <v>0</v>
      </c>
      <c r="AF255" s="140">
        <f t="shared" si="70"/>
        <v>0</v>
      </c>
      <c r="AG255" s="140">
        <f t="shared" si="71"/>
        <v>0</v>
      </c>
      <c r="AH255" s="140">
        <f t="shared" si="72"/>
        <v>0</v>
      </c>
      <c r="AI255" s="140">
        <f t="shared" si="73"/>
        <v>0</v>
      </c>
      <c r="AJ255" s="140">
        <f t="shared" si="74"/>
        <v>0</v>
      </c>
      <c r="AK255" s="140">
        <f t="shared" si="75"/>
        <v>0</v>
      </c>
      <c r="AL255" s="140">
        <f t="shared" si="76"/>
        <v>0</v>
      </c>
      <c r="AM255" s="140">
        <f t="shared" si="77"/>
        <v>0</v>
      </c>
      <c r="AN255" s="140">
        <f t="shared" si="78"/>
        <v>0</v>
      </c>
      <c r="AO255" s="140">
        <f t="shared" si="79"/>
        <v>0</v>
      </c>
      <c r="AP255" s="140">
        <f t="shared" si="80"/>
        <v>0</v>
      </c>
      <c r="AQ255" s="140">
        <f t="shared" si="81"/>
        <v>0</v>
      </c>
    </row>
    <row r="256" spans="2:43" ht="14.25" thickTop="1">
      <c r="B256" s="275"/>
      <c r="C256" s="276"/>
      <c r="D256" s="277"/>
      <c r="E256" s="278"/>
      <c r="F256" s="279"/>
      <c r="G256" s="280"/>
      <c r="H256" s="277"/>
      <c r="I256" s="281">
        <f>SUM(I6:I255)</f>
        <v>0</v>
      </c>
      <c r="J256" s="205"/>
      <c r="K256" s="282"/>
      <c r="L256" s="283"/>
      <c r="M256" s="276"/>
      <c r="N256" s="284"/>
      <c r="O256" s="278"/>
      <c r="P256" s="285"/>
      <c r="Q256" s="286"/>
      <c r="R256" s="287"/>
      <c r="S256" s="288">
        <f>SUM(S6:S255)</f>
        <v>0</v>
      </c>
    </row>
    <row r="257" spans="1:49">
      <c r="A257" s="58"/>
      <c r="B257" s="58"/>
      <c r="C257" s="56"/>
      <c r="D257" s="57"/>
      <c r="E257" s="57"/>
      <c r="F257" s="57"/>
      <c r="G257" s="58"/>
      <c r="H257" s="57"/>
      <c r="I257" s="59"/>
      <c r="J257" s="58"/>
      <c r="K257" s="58"/>
      <c r="L257" s="58"/>
      <c r="M257" s="56"/>
      <c r="N257" s="60"/>
      <c r="O257" s="57"/>
      <c r="P257" s="60"/>
      <c r="Q257" s="58"/>
      <c r="R257" s="57"/>
      <c r="S257" s="59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</row>
    <row r="258" spans="1:49">
      <c r="A258" s="58"/>
      <c r="B258" s="58"/>
      <c r="C258" s="56"/>
      <c r="D258" s="57"/>
      <c r="E258" s="57"/>
      <c r="F258" s="57"/>
      <c r="G258" s="58"/>
      <c r="H258" s="57"/>
      <c r="I258" s="59"/>
      <c r="J258" s="58"/>
      <c r="K258" s="58"/>
      <c r="L258" s="58"/>
      <c r="M258" s="56"/>
      <c r="N258" s="60"/>
      <c r="O258" s="57"/>
      <c r="P258" s="60"/>
      <c r="Q258" s="58"/>
      <c r="R258" s="57"/>
      <c r="S258" s="59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</row>
    <row r="259" spans="1:49">
      <c r="A259" s="58"/>
      <c r="B259" s="58"/>
      <c r="C259" s="56"/>
      <c r="D259" s="57"/>
      <c r="E259" s="57"/>
      <c r="F259" s="57"/>
      <c r="G259" s="58"/>
      <c r="H259" s="57"/>
      <c r="I259" s="59"/>
      <c r="J259" s="58"/>
      <c r="K259" s="58"/>
      <c r="L259" s="58"/>
      <c r="M259" s="56"/>
      <c r="N259" s="60"/>
      <c r="O259" s="57"/>
      <c r="P259" s="60"/>
      <c r="Q259" s="58"/>
      <c r="R259" s="57"/>
      <c r="S259" s="59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</row>
    <row r="260" spans="1:49">
      <c r="A260" s="58"/>
      <c r="B260" s="58"/>
      <c r="C260" s="56"/>
      <c r="D260" s="57"/>
      <c r="E260" s="57"/>
      <c r="F260" s="57"/>
      <c r="G260" s="58"/>
      <c r="H260" s="57"/>
      <c r="I260" s="59"/>
      <c r="J260" s="58"/>
      <c r="K260" s="58"/>
      <c r="L260" s="58"/>
      <c r="M260" s="56"/>
      <c r="N260" s="60"/>
      <c r="O260" s="57"/>
      <c r="P260" s="60"/>
      <c r="Q260" s="58"/>
      <c r="R260" s="57"/>
      <c r="S260" s="59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</row>
    <row r="261" spans="1:49">
      <c r="A261" s="58"/>
      <c r="B261" s="58"/>
      <c r="C261" s="56"/>
      <c r="D261" s="57"/>
      <c r="E261" s="57"/>
      <c r="F261" s="57"/>
      <c r="G261" s="58"/>
      <c r="H261" s="57"/>
      <c r="I261" s="59"/>
      <c r="J261" s="58"/>
      <c r="K261" s="58"/>
      <c r="L261" s="58"/>
      <c r="M261" s="56"/>
      <c r="N261" s="60"/>
      <c r="O261" s="57"/>
      <c r="P261" s="60"/>
      <c r="Q261" s="58"/>
      <c r="R261" s="57"/>
      <c r="S261" s="59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</row>
    <row r="262" spans="1:49">
      <c r="A262" s="58"/>
      <c r="B262" s="58"/>
      <c r="C262" s="56"/>
      <c r="D262" s="57"/>
      <c r="E262" s="57"/>
      <c r="F262" s="57"/>
      <c r="G262" s="58"/>
      <c r="H262" s="57"/>
      <c r="I262" s="59"/>
      <c r="J262" s="58"/>
      <c r="K262" s="58"/>
      <c r="L262" s="58"/>
      <c r="M262" s="56"/>
      <c r="N262" s="60"/>
      <c r="O262" s="57"/>
      <c r="P262" s="60"/>
      <c r="Q262" s="58"/>
      <c r="R262" s="57"/>
      <c r="S262" s="59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</row>
    <row r="263" spans="1:49">
      <c r="A263" s="58"/>
      <c r="B263" s="58"/>
      <c r="C263" s="56"/>
      <c r="D263" s="57"/>
      <c r="E263" s="57"/>
      <c r="F263" s="57"/>
      <c r="G263" s="58"/>
      <c r="H263" s="57"/>
      <c r="I263" s="59"/>
      <c r="J263" s="58"/>
      <c r="K263" s="58"/>
      <c r="L263" s="58"/>
      <c r="M263" s="56"/>
      <c r="N263" s="60"/>
      <c r="O263" s="57"/>
      <c r="P263" s="60"/>
      <c r="Q263" s="58"/>
      <c r="R263" s="57"/>
      <c r="S263" s="59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</row>
    <row r="264" spans="1:49">
      <c r="A264" s="58"/>
      <c r="B264" s="58"/>
      <c r="C264" s="56"/>
      <c r="D264" s="57"/>
      <c r="E264" s="57"/>
      <c r="F264" s="57"/>
      <c r="G264" s="58"/>
      <c r="H264" s="57"/>
      <c r="I264" s="59"/>
      <c r="J264" s="58"/>
      <c r="K264" s="58"/>
      <c r="L264" s="58"/>
      <c r="M264" s="56"/>
      <c r="N264" s="60"/>
      <c r="O264" s="57"/>
      <c r="P264" s="60"/>
      <c r="Q264" s="58"/>
      <c r="R264" s="57"/>
      <c r="S264" s="59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</row>
    <row r="265" spans="1:49">
      <c r="A265" s="58"/>
      <c r="B265" s="58"/>
      <c r="C265" s="56"/>
      <c r="D265" s="57"/>
      <c r="E265" s="57"/>
      <c r="F265" s="57"/>
      <c r="G265" s="58"/>
      <c r="H265" s="57"/>
      <c r="I265" s="59"/>
      <c r="J265" s="58"/>
      <c r="K265" s="58"/>
      <c r="L265" s="58"/>
      <c r="M265" s="56"/>
      <c r="N265" s="60"/>
      <c r="O265" s="57"/>
      <c r="P265" s="60"/>
      <c r="Q265" s="58"/>
      <c r="R265" s="57"/>
      <c r="S265" s="59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</row>
    <row r="266" spans="1:49">
      <c r="A266" s="58"/>
      <c r="B266" s="58"/>
      <c r="C266" s="56"/>
      <c r="D266" s="57"/>
      <c r="E266" s="57"/>
      <c r="F266" s="57"/>
      <c r="G266" s="58"/>
      <c r="H266" s="57"/>
      <c r="I266" s="59"/>
      <c r="J266" s="58"/>
      <c r="K266" s="58"/>
      <c r="L266" s="58"/>
      <c r="M266" s="56"/>
      <c r="N266" s="60"/>
      <c r="O266" s="57"/>
      <c r="P266" s="60"/>
      <c r="Q266" s="58"/>
      <c r="R266" s="57"/>
      <c r="S266" s="59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</row>
    <row r="267" spans="1:49">
      <c r="A267" s="58"/>
      <c r="B267" s="58"/>
      <c r="C267" s="56"/>
      <c r="D267" s="57"/>
      <c r="E267" s="57"/>
      <c r="F267" s="57"/>
      <c r="G267" s="58"/>
      <c r="H267" s="57"/>
      <c r="I267" s="59"/>
      <c r="J267" s="58"/>
      <c r="K267" s="58"/>
      <c r="L267" s="58"/>
      <c r="M267" s="56"/>
      <c r="N267" s="60"/>
      <c r="O267" s="57"/>
      <c r="P267" s="60"/>
      <c r="Q267" s="58"/>
      <c r="R267" s="57"/>
      <c r="S267" s="59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</row>
    <row r="268" spans="1:49">
      <c r="A268" s="58"/>
      <c r="B268" s="58"/>
      <c r="C268" s="56"/>
      <c r="D268" s="57"/>
      <c r="E268" s="57"/>
      <c r="F268" s="57"/>
      <c r="G268" s="58"/>
      <c r="H268" s="57"/>
      <c r="I268" s="59"/>
      <c r="J268" s="58"/>
      <c r="K268" s="58"/>
      <c r="L268" s="58"/>
      <c r="M268" s="56"/>
      <c r="N268" s="60"/>
      <c r="O268" s="57"/>
      <c r="P268" s="60"/>
      <c r="Q268" s="58"/>
      <c r="R268" s="57"/>
      <c r="S268" s="59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</row>
    <row r="269" spans="1:49">
      <c r="A269" s="58"/>
      <c r="B269" s="58"/>
      <c r="C269" s="56"/>
      <c r="D269" s="57"/>
      <c r="E269" s="57"/>
      <c r="F269" s="57"/>
      <c r="G269" s="58"/>
      <c r="H269" s="57"/>
      <c r="I269" s="59"/>
      <c r="J269" s="58"/>
      <c r="K269" s="58"/>
      <c r="L269" s="58"/>
      <c r="M269" s="56"/>
      <c r="N269" s="60"/>
      <c r="O269" s="57"/>
      <c r="P269" s="60"/>
      <c r="Q269" s="58"/>
      <c r="R269" s="57"/>
      <c r="S269" s="59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</row>
    <row r="270" spans="1:49">
      <c r="A270" s="58"/>
      <c r="B270" s="58"/>
      <c r="C270" s="56"/>
      <c r="D270" s="57"/>
      <c r="E270" s="57"/>
      <c r="F270" s="57"/>
      <c r="G270" s="58"/>
      <c r="H270" s="57"/>
      <c r="I270" s="59"/>
      <c r="J270" s="58"/>
      <c r="K270" s="58"/>
      <c r="L270" s="58"/>
      <c r="M270" s="56"/>
      <c r="N270" s="60"/>
      <c r="O270" s="57"/>
      <c r="P270" s="60"/>
      <c r="Q270" s="58"/>
      <c r="R270" s="57"/>
      <c r="S270" s="59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</row>
    <row r="271" spans="1:49">
      <c r="A271" s="58"/>
      <c r="B271" s="58"/>
      <c r="C271" s="56"/>
      <c r="D271" s="57"/>
      <c r="E271" s="57"/>
      <c r="F271" s="57"/>
      <c r="G271" s="58"/>
      <c r="H271" s="57"/>
      <c r="I271" s="59"/>
      <c r="J271" s="58"/>
      <c r="K271" s="58"/>
      <c r="L271" s="58"/>
      <c r="M271" s="56"/>
      <c r="N271" s="60"/>
      <c r="O271" s="57"/>
      <c r="P271" s="60"/>
      <c r="Q271" s="58"/>
      <c r="R271" s="57"/>
      <c r="S271" s="59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</row>
    <row r="272" spans="1:49">
      <c r="A272" s="58"/>
      <c r="B272" s="58"/>
      <c r="C272" s="56"/>
      <c r="D272" s="57"/>
      <c r="E272" s="57"/>
      <c r="F272" s="57"/>
      <c r="G272" s="58"/>
      <c r="H272" s="57"/>
      <c r="I272" s="59"/>
      <c r="J272" s="58"/>
      <c r="K272" s="58"/>
      <c r="L272" s="58"/>
      <c r="M272" s="56"/>
      <c r="N272" s="60"/>
      <c r="O272" s="57"/>
      <c r="P272" s="60"/>
      <c r="Q272" s="58"/>
      <c r="R272" s="57"/>
      <c r="S272" s="59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</row>
    <row r="273" spans="1:49">
      <c r="A273" s="58"/>
      <c r="B273" s="58"/>
      <c r="C273" s="56"/>
      <c r="D273" s="57"/>
      <c r="E273" s="57"/>
      <c r="F273" s="57"/>
      <c r="G273" s="58"/>
      <c r="H273" s="57"/>
      <c r="I273" s="59"/>
      <c r="J273" s="58"/>
      <c r="K273" s="58"/>
      <c r="L273" s="58"/>
      <c r="M273" s="56"/>
      <c r="N273" s="60"/>
      <c r="O273" s="57"/>
      <c r="P273" s="60"/>
      <c r="Q273" s="58"/>
      <c r="R273" s="57"/>
      <c r="S273" s="59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</row>
    <row r="274" spans="1:49">
      <c r="A274" s="58"/>
      <c r="B274" s="58"/>
      <c r="C274" s="56"/>
      <c r="D274" s="57"/>
      <c r="E274" s="57"/>
      <c r="F274" s="57"/>
      <c r="G274" s="58"/>
      <c r="H274" s="57"/>
      <c r="I274" s="59"/>
      <c r="J274" s="58"/>
      <c r="K274" s="58"/>
      <c r="L274" s="58"/>
      <c r="M274" s="56"/>
      <c r="N274" s="60"/>
      <c r="O274" s="57"/>
      <c r="P274" s="60"/>
      <c r="Q274" s="58"/>
      <c r="R274" s="57"/>
      <c r="S274" s="59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</row>
    <row r="275" spans="1:49">
      <c r="A275" s="58"/>
      <c r="B275" s="58"/>
      <c r="C275" s="56"/>
      <c r="D275" s="57"/>
      <c r="E275" s="57"/>
      <c r="F275" s="57"/>
      <c r="G275" s="58"/>
      <c r="H275" s="57"/>
      <c r="I275" s="59"/>
      <c r="J275" s="58"/>
      <c r="K275" s="58"/>
      <c r="L275" s="58"/>
      <c r="M275" s="56"/>
      <c r="N275" s="60"/>
      <c r="O275" s="57"/>
      <c r="P275" s="60"/>
      <c r="Q275" s="58"/>
      <c r="R275" s="57"/>
      <c r="S275" s="59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</row>
    <row r="276" spans="1:49">
      <c r="A276" s="58"/>
      <c r="B276" s="58"/>
      <c r="C276" s="56"/>
      <c r="D276" s="57"/>
      <c r="E276" s="57"/>
      <c r="F276" s="57"/>
      <c r="G276" s="58"/>
      <c r="H276" s="57"/>
      <c r="I276" s="59"/>
      <c r="J276" s="58"/>
      <c r="K276" s="58"/>
      <c r="L276" s="58"/>
      <c r="M276" s="56"/>
      <c r="N276" s="60"/>
      <c r="O276" s="57"/>
      <c r="P276" s="60"/>
      <c r="Q276" s="58"/>
      <c r="R276" s="57"/>
      <c r="S276" s="59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</row>
    <row r="277" spans="1:49">
      <c r="A277" s="58"/>
      <c r="B277" s="58"/>
      <c r="C277" s="56"/>
      <c r="D277" s="57"/>
      <c r="E277" s="57"/>
      <c r="F277" s="57"/>
      <c r="G277" s="58"/>
      <c r="H277" s="57"/>
      <c r="I277" s="59"/>
      <c r="J277" s="58"/>
      <c r="K277" s="58"/>
      <c r="L277" s="58"/>
      <c r="M277" s="56"/>
      <c r="N277" s="60"/>
      <c r="O277" s="57"/>
      <c r="P277" s="60"/>
      <c r="Q277" s="58"/>
      <c r="R277" s="57"/>
      <c r="S277" s="59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</row>
    <row r="278" spans="1:49">
      <c r="A278" s="58"/>
      <c r="B278" s="58"/>
      <c r="C278" s="56"/>
      <c r="D278" s="57"/>
      <c r="E278" s="57"/>
      <c r="F278" s="57"/>
      <c r="G278" s="58"/>
      <c r="H278" s="57"/>
      <c r="I278" s="59"/>
      <c r="J278" s="58"/>
      <c r="K278" s="58"/>
      <c r="L278" s="58"/>
      <c r="M278" s="56"/>
      <c r="N278" s="60"/>
      <c r="O278" s="57"/>
      <c r="P278" s="60"/>
      <c r="Q278" s="58"/>
      <c r="R278" s="57"/>
      <c r="S278" s="59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</row>
    <row r="279" spans="1:49">
      <c r="A279" s="58"/>
      <c r="B279" s="58"/>
      <c r="C279" s="56"/>
      <c r="D279" s="57"/>
      <c r="E279" s="57"/>
      <c r="F279" s="57"/>
      <c r="G279" s="58"/>
      <c r="H279" s="57"/>
      <c r="I279" s="59"/>
      <c r="J279" s="58"/>
      <c r="K279" s="58"/>
      <c r="L279" s="58"/>
      <c r="M279" s="56"/>
      <c r="N279" s="60"/>
      <c r="O279" s="57"/>
      <c r="P279" s="60"/>
      <c r="Q279" s="58"/>
      <c r="R279" s="57"/>
      <c r="S279" s="59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</row>
    <row r="280" spans="1:49">
      <c r="A280" s="58"/>
      <c r="B280" s="58"/>
      <c r="C280" s="56"/>
      <c r="D280" s="57"/>
      <c r="E280" s="57"/>
      <c r="F280" s="57"/>
      <c r="G280" s="58"/>
      <c r="H280" s="57"/>
      <c r="I280" s="59"/>
      <c r="J280" s="58"/>
      <c r="K280" s="58"/>
      <c r="L280" s="58"/>
      <c r="M280" s="56"/>
      <c r="N280" s="60"/>
      <c r="O280" s="57"/>
      <c r="P280" s="60"/>
      <c r="Q280" s="58"/>
      <c r="R280" s="57"/>
      <c r="S280" s="59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</row>
    <row r="281" spans="1:49">
      <c r="A281" s="58"/>
      <c r="B281" s="58"/>
      <c r="C281" s="56"/>
      <c r="D281" s="57"/>
      <c r="E281" s="57"/>
      <c r="F281" s="57"/>
      <c r="G281" s="58"/>
      <c r="H281" s="57"/>
      <c r="I281" s="59"/>
      <c r="J281" s="58"/>
      <c r="K281" s="58"/>
      <c r="L281" s="58"/>
      <c r="M281" s="56"/>
      <c r="N281" s="60"/>
      <c r="O281" s="57"/>
      <c r="P281" s="60"/>
      <c r="Q281" s="58"/>
      <c r="R281" s="57"/>
      <c r="S281" s="59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</row>
    <row r="282" spans="1:49">
      <c r="A282" s="58"/>
      <c r="B282" s="58"/>
      <c r="C282" s="56"/>
      <c r="D282" s="57"/>
      <c r="E282" s="57"/>
      <c r="F282" s="57"/>
      <c r="G282" s="58"/>
      <c r="H282" s="57"/>
      <c r="I282" s="59"/>
      <c r="J282" s="58"/>
      <c r="K282" s="58"/>
      <c r="L282" s="58"/>
      <c r="M282" s="56"/>
      <c r="N282" s="60"/>
      <c r="O282" s="57"/>
      <c r="P282" s="60"/>
      <c r="Q282" s="58"/>
      <c r="R282" s="57"/>
      <c r="S282" s="59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</row>
    <row r="283" spans="1:49">
      <c r="A283" s="58"/>
      <c r="B283" s="58"/>
      <c r="C283" s="56"/>
      <c r="D283" s="57"/>
      <c r="E283" s="57"/>
      <c r="F283" s="57"/>
      <c r="G283" s="58"/>
      <c r="H283" s="57"/>
      <c r="I283" s="59"/>
      <c r="J283" s="58"/>
      <c r="K283" s="58"/>
      <c r="L283" s="58"/>
      <c r="M283" s="56"/>
      <c r="N283" s="60"/>
      <c r="O283" s="57"/>
      <c r="P283" s="60"/>
      <c r="Q283" s="58"/>
      <c r="R283" s="57"/>
      <c r="S283" s="59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</row>
    <row r="284" spans="1:49">
      <c r="A284" s="58"/>
      <c r="B284" s="58"/>
      <c r="C284" s="56"/>
      <c r="D284" s="57"/>
      <c r="E284" s="57"/>
      <c r="F284" s="57"/>
      <c r="G284" s="58"/>
      <c r="H284" s="57"/>
      <c r="I284" s="59"/>
      <c r="J284" s="58"/>
      <c r="K284" s="58"/>
      <c r="L284" s="58"/>
      <c r="M284" s="56"/>
      <c r="N284" s="60"/>
      <c r="O284" s="57"/>
      <c r="P284" s="60"/>
      <c r="Q284" s="58"/>
      <c r="R284" s="57"/>
      <c r="S284" s="59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</row>
    <row r="285" spans="1:49">
      <c r="A285" s="58"/>
      <c r="B285" s="58"/>
      <c r="C285" s="56"/>
      <c r="D285" s="57"/>
      <c r="E285" s="57"/>
      <c r="F285" s="57"/>
      <c r="G285" s="58"/>
      <c r="H285" s="57"/>
      <c r="I285" s="59"/>
      <c r="J285" s="58"/>
      <c r="K285" s="58"/>
      <c r="L285" s="58"/>
      <c r="M285" s="56"/>
      <c r="N285" s="60"/>
      <c r="O285" s="57"/>
      <c r="P285" s="60"/>
      <c r="Q285" s="58"/>
      <c r="R285" s="57"/>
      <c r="S285" s="59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</row>
    <row r="286" spans="1:49">
      <c r="A286" s="58"/>
      <c r="B286" s="58"/>
      <c r="C286" s="56"/>
      <c r="D286" s="57"/>
      <c r="E286" s="57"/>
      <c r="F286" s="57"/>
      <c r="G286" s="58"/>
      <c r="H286" s="57"/>
      <c r="I286" s="59"/>
      <c r="J286" s="58"/>
      <c r="K286" s="58"/>
      <c r="L286" s="58"/>
      <c r="M286" s="56"/>
      <c r="N286" s="60"/>
      <c r="O286" s="57"/>
      <c r="P286" s="60"/>
      <c r="Q286" s="58"/>
      <c r="R286" s="57"/>
      <c r="S286" s="59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</row>
    <row r="287" spans="1:49">
      <c r="A287" s="58"/>
      <c r="B287" s="58"/>
      <c r="C287" s="56"/>
      <c r="D287" s="57"/>
      <c r="E287" s="57"/>
      <c r="F287" s="57"/>
      <c r="G287" s="58"/>
      <c r="H287" s="57"/>
      <c r="I287" s="59"/>
      <c r="J287" s="58"/>
      <c r="K287" s="58"/>
      <c r="L287" s="58"/>
      <c r="M287" s="56"/>
      <c r="N287" s="60"/>
      <c r="O287" s="57"/>
      <c r="P287" s="60"/>
      <c r="Q287" s="58"/>
      <c r="R287" s="57"/>
      <c r="S287" s="59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</row>
    <row r="288" spans="1:49">
      <c r="A288" s="58"/>
      <c r="B288" s="58"/>
      <c r="C288" s="56"/>
      <c r="D288" s="57"/>
      <c r="E288" s="57"/>
      <c r="F288" s="57"/>
      <c r="G288" s="58"/>
      <c r="H288" s="57"/>
      <c r="I288" s="59"/>
      <c r="J288" s="58"/>
      <c r="K288" s="58"/>
      <c r="L288" s="58"/>
      <c r="M288" s="56"/>
      <c r="N288" s="60"/>
      <c r="O288" s="57"/>
      <c r="P288" s="60"/>
      <c r="Q288" s="58"/>
      <c r="R288" s="57"/>
      <c r="S288" s="59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</row>
    <row r="289" spans="1:49">
      <c r="A289" s="58"/>
      <c r="B289" s="58"/>
      <c r="C289" s="56"/>
      <c r="D289" s="57"/>
      <c r="E289" s="57"/>
      <c r="F289" s="57"/>
      <c r="G289" s="58"/>
      <c r="H289" s="57"/>
      <c r="I289" s="59"/>
      <c r="J289" s="58"/>
      <c r="K289" s="58"/>
      <c r="L289" s="58"/>
      <c r="M289" s="56"/>
      <c r="N289" s="60"/>
      <c r="O289" s="57"/>
      <c r="P289" s="60"/>
      <c r="Q289" s="58"/>
      <c r="R289" s="57"/>
      <c r="S289" s="59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</row>
    <row r="290" spans="1:49">
      <c r="A290" s="58"/>
      <c r="B290" s="58"/>
      <c r="C290" s="56"/>
      <c r="D290" s="57"/>
      <c r="E290" s="57"/>
      <c r="F290" s="57"/>
      <c r="G290" s="58"/>
      <c r="H290" s="57"/>
      <c r="I290" s="59"/>
      <c r="J290" s="58"/>
      <c r="K290" s="58"/>
      <c r="L290" s="58"/>
      <c r="M290" s="56"/>
      <c r="N290" s="60"/>
      <c r="O290" s="57"/>
      <c r="P290" s="60"/>
      <c r="Q290" s="58"/>
      <c r="R290" s="57"/>
      <c r="S290" s="59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</row>
    <row r="291" spans="1:49">
      <c r="A291" s="58"/>
      <c r="B291" s="58"/>
      <c r="C291" s="56"/>
      <c r="D291" s="57"/>
      <c r="E291" s="57"/>
      <c r="F291" s="57"/>
      <c r="G291" s="58"/>
      <c r="H291" s="57"/>
      <c r="I291" s="59"/>
      <c r="J291" s="58"/>
      <c r="K291" s="58"/>
      <c r="L291" s="58"/>
      <c r="M291" s="56"/>
      <c r="N291" s="60"/>
      <c r="O291" s="57"/>
      <c r="P291" s="60"/>
      <c r="Q291" s="58"/>
      <c r="R291" s="57"/>
      <c r="S291" s="59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</row>
    <row r="292" spans="1:49">
      <c r="A292" s="58"/>
      <c r="B292" s="58"/>
      <c r="C292" s="56"/>
      <c r="D292" s="57"/>
      <c r="E292" s="57"/>
      <c r="F292" s="57"/>
      <c r="G292" s="58"/>
      <c r="H292" s="57"/>
      <c r="I292" s="59"/>
      <c r="J292" s="58"/>
      <c r="K292" s="58"/>
      <c r="L292" s="58"/>
      <c r="M292" s="56"/>
      <c r="N292" s="60"/>
      <c r="O292" s="57"/>
      <c r="P292" s="60"/>
      <c r="Q292" s="58"/>
      <c r="R292" s="57"/>
      <c r="S292" s="59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</row>
    <row r="293" spans="1:49">
      <c r="A293" s="58"/>
      <c r="B293" s="58"/>
      <c r="C293" s="56"/>
      <c r="D293" s="57"/>
      <c r="E293" s="57"/>
      <c r="F293" s="57"/>
      <c r="G293" s="58"/>
      <c r="H293" s="57"/>
      <c r="I293" s="59"/>
      <c r="J293" s="58"/>
      <c r="K293" s="58"/>
      <c r="L293" s="58"/>
      <c r="M293" s="56"/>
      <c r="N293" s="60"/>
      <c r="O293" s="57"/>
      <c r="P293" s="60"/>
      <c r="Q293" s="58"/>
      <c r="R293" s="57"/>
      <c r="S293" s="59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</row>
    <row r="294" spans="1:49">
      <c r="A294" s="58"/>
      <c r="B294" s="58"/>
      <c r="C294" s="56"/>
      <c r="D294" s="57"/>
      <c r="E294" s="57"/>
      <c r="F294" s="57"/>
      <c r="G294" s="58"/>
      <c r="H294" s="57"/>
      <c r="I294" s="59"/>
      <c r="J294" s="58"/>
      <c r="K294" s="58"/>
      <c r="L294" s="58"/>
      <c r="M294" s="56"/>
      <c r="N294" s="60"/>
      <c r="O294" s="57"/>
      <c r="P294" s="60"/>
      <c r="Q294" s="58"/>
      <c r="R294" s="57"/>
      <c r="S294" s="59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</row>
    <row r="295" spans="1:49">
      <c r="A295" s="58"/>
      <c r="B295" s="58"/>
      <c r="C295" s="56"/>
      <c r="D295" s="57"/>
      <c r="E295" s="57"/>
      <c r="F295" s="57"/>
      <c r="G295" s="58"/>
      <c r="H295" s="57"/>
      <c r="I295" s="59"/>
      <c r="J295" s="58"/>
      <c r="K295" s="58"/>
      <c r="L295" s="58"/>
      <c r="M295" s="56"/>
      <c r="N295" s="60"/>
      <c r="O295" s="57"/>
      <c r="P295" s="60"/>
      <c r="Q295" s="58"/>
      <c r="R295" s="57"/>
      <c r="S295" s="59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</row>
    <row r="296" spans="1:49">
      <c r="A296" s="58"/>
      <c r="B296" s="58"/>
      <c r="C296" s="56"/>
      <c r="D296" s="57"/>
      <c r="E296" s="57"/>
      <c r="F296" s="57"/>
      <c r="G296" s="58"/>
      <c r="H296" s="57"/>
      <c r="I296" s="59"/>
      <c r="J296" s="58"/>
      <c r="K296" s="58"/>
      <c r="L296" s="58"/>
      <c r="M296" s="56"/>
      <c r="N296" s="60"/>
      <c r="O296" s="57"/>
      <c r="P296" s="60"/>
      <c r="Q296" s="58"/>
      <c r="R296" s="57"/>
      <c r="S296" s="59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</row>
    <row r="297" spans="1:49">
      <c r="A297" s="58"/>
      <c r="B297" s="58"/>
      <c r="C297" s="56"/>
      <c r="D297" s="57"/>
      <c r="E297" s="57"/>
      <c r="F297" s="57"/>
      <c r="G297" s="58"/>
      <c r="H297" s="57"/>
      <c r="I297" s="59"/>
      <c r="J297" s="58"/>
      <c r="K297" s="58"/>
      <c r="L297" s="58"/>
      <c r="M297" s="56"/>
      <c r="N297" s="60"/>
      <c r="O297" s="57"/>
      <c r="P297" s="60"/>
      <c r="Q297" s="58"/>
      <c r="R297" s="57"/>
      <c r="S297" s="59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</row>
    <row r="298" spans="1:49">
      <c r="A298" s="58"/>
      <c r="B298" s="58"/>
      <c r="C298" s="56"/>
      <c r="D298" s="57"/>
      <c r="E298" s="57"/>
      <c r="F298" s="57"/>
      <c r="G298" s="58"/>
      <c r="H298" s="57"/>
      <c r="I298" s="59"/>
      <c r="J298" s="58"/>
      <c r="K298" s="58"/>
      <c r="L298" s="58"/>
      <c r="M298" s="56"/>
      <c r="N298" s="60"/>
      <c r="O298" s="57"/>
      <c r="P298" s="60"/>
      <c r="Q298" s="58"/>
      <c r="R298" s="57"/>
      <c r="S298" s="59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</row>
    <row r="299" spans="1:49">
      <c r="A299" s="58"/>
      <c r="B299" s="58"/>
      <c r="C299" s="61"/>
      <c r="D299" s="62"/>
      <c r="E299" s="63"/>
      <c r="F299" s="62"/>
      <c r="G299" s="63"/>
      <c r="H299" s="63"/>
      <c r="I299" s="59"/>
      <c r="J299" s="58"/>
      <c r="K299" s="58"/>
      <c r="L299" s="64"/>
      <c r="M299" s="61"/>
      <c r="N299" s="62"/>
      <c r="O299" s="63"/>
      <c r="P299" s="62"/>
      <c r="Q299" s="63"/>
      <c r="R299" s="63"/>
      <c r="S299" s="59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</row>
    <row r="300" spans="1:49">
      <c r="A300" s="58"/>
      <c r="B300" s="58"/>
      <c r="C300" s="61"/>
      <c r="D300" s="58"/>
      <c r="E300" s="58"/>
      <c r="F300" s="58"/>
      <c r="G300" s="58"/>
      <c r="H300" s="58"/>
      <c r="I300" s="58"/>
      <c r="J300" s="58"/>
      <c r="K300" s="58"/>
      <c r="L300" s="58"/>
      <c r="M300" s="61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</row>
    <row r="301" spans="1:49">
      <c r="A301" s="58"/>
      <c r="B301" s="58"/>
      <c r="C301" s="61"/>
      <c r="D301" s="58"/>
      <c r="E301" s="58"/>
      <c r="F301" s="58"/>
      <c r="G301" s="58"/>
      <c r="H301" s="58"/>
      <c r="I301" s="58"/>
      <c r="J301" s="58"/>
      <c r="K301" s="58"/>
      <c r="L301" s="58"/>
      <c r="M301" s="61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</row>
    <row r="302" spans="1:49">
      <c r="A302" s="58"/>
      <c r="B302" s="58"/>
      <c r="C302" s="61"/>
      <c r="D302" s="58"/>
      <c r="E302" s="58"/>
      <c r="F302" s="58"/>
      <c r="G302" s="58"/>
      <c r="H302" s="58"/>
      <c r="I302" s="58"/>
      <c r="J302" s="58"/>
      <c r="K302" s="58"/>
      <c r="L302" s="58"/>
      <c r="M302" s="61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</row>
    <row r="303" spans="1:49">
      <c r="A303" s="58"/>
      <c r="B303" s="58"/>
      <c r="C303" s="61"/>
      <c r="D303" s="58"/>
      <c r="E303" s="58"/>
      <c r="F303" s="58"/>
      <c r="G303" s="58"/>
      <c r="H303" s="58"/>
      <c r="I303" s="58"/>
      <c r="J303" s="58"/>
      <c r="K303" s="58"/>
      <c r="L303" s="58"/>
      <c r="M303" s="61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</row>
    <row r="304" spans="1:49">
      <c r="A304" s="58"/>
      <c r="B304" s="58"/>
      <c r="C304" s="61"/>
      <c r="D304" s="58"/>
      <c r="E304" s="58"/>
      <c r="F304" s="58"/>
      <c r="G304" s="58"/>
      <c r="H304" s="58"/>
      <c r="I304" s="58"/>
      <c r="J304" s="58"/>
      <c r="K304" s="58"/>
      <c r="L304" s="58"/>
      <c r="M304" s="61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</row>
    <row r="305" spans="1:49">
      <c r="A305" s="58"/>
      <c r="B305" s="58"/>
      <c r="C305" s="61"/>
      <c r="D305" s="58"/>
      <c r="E305" s="58"/>
      <c r="F305" s="58"/>
      <c r="G305" s="58"/>
      <c r="H305" s="58"/>
      <c r="I305" s="58"/>
      <c r="J305" s="58"/>
      <c r="K305" s="58"/>
      <c r="L305" s="58"/>
      <c r="M305" s="61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</row>
    <row r="306" spans="1:49">
      <c r="A306" s="58"/>
      <c r="B306" s="58"/>
      <c r="C306" s="61"/>
      <c r="D306" s="58"/>
      <c r="E306" s="58"/>
      <c r="F306" s="58"/>
      <c r="G306" s="58"/>
      <c r="H306" s="58"/>
      <c r="I306" s="58"/>
      <c r="J306" s="58"/>
      <c r="K306" s="58"/>
      <c r="L306" s="58"/>
      <c r="M306" s="61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</row>
    <row r="307" spans="1:49">
      <c r="A307" s="58"/>
      <c r="B307" s="58"/>
      <c r="C307" s="61"/>
      <c r="D307" s="58"/>
      <c r="E307" s="58"/>
      <c r="F307" s="58"/>
      <c r="G307" s="58"/>
      <c r="H307" s="58"/>
      <c r="I307" s="58"/>
      <c r="J307" s="58"/>
      <c r="K307" s="58"/>
      <c r="L307" s="58"/>
      <c r="M307" s="61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</row>
    <row r="308" spans="1:49">
      <c r="A308" s="58"/>
      <c r="B308" s="58"/>
      <c r="C308" s="61"/>
      <c r="D308" s="58"/>
      <c r="E308" s="58"/>
      <c r="F308" s="58"/>
      <c r="G308" s="58"/>
      <c r="H308" s="58"/>
      <c r="I308" s="58"/>
      <c r="J308" s="58"/>
      <c r="K308" s="58"/>
      <c r="L308" s="58"/>
      <c r="M308" s="61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</row>
    <row r="309" spans="1:49">
      <c r="A309" s="58"/>
      <c r="B309" s="58"/>
      <c r="C309" s="61"/>
      <c r="D309" s="58"/>
      <c r="E309" s="58"/>
      <c r="F309" s="58"/>
      <c r="G309" s="58"/>
      <c r="H309" s="58"/>
      <c r="I309" s="58"/>
      <c r="J309" s="58"/>
      <c r="K309" s="58"/>
      <c r="L309" s="58"/>
      <c r="M309" s="61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</row>
    <row r="310" spans="1:49">
      <c r="A310" s="58"/>
      <c r="B310" s="58"/>
      <c r="C310" s="61"/>
      <c r="D310" s="58"/>
      <c r="E310" s="58"/>
      <c r="F310" s="58"/>
      <c r="G310" s="58"/>
      <c r="H310" s="58"/>
      <c r="I310" s="58"/>
      <c r="J310" s="58"/>
      <c r="K310" s="58"/>
      <c r="L310" s="58"/>
      <c r="M310" s="61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</row>
    <row r="311" spans="1:49">
      <c r="A311" s="58"/>
      <c r="B311" s="58"/>
      <c r="C311" s="61"/>
      <c r="D311" s="58"/>
      <c r="E311" s="58"/>
      <c r="F311" s="58"/>
      <c r="G311" s="58"/>
      <c r="H311" s="58"/>
      <c r="I311" s="58"/>
      <c r="J311" s="58"/>
      <c r="K311" s="58"/>
      <c r="L311" s="58"/>
      <c r="M311" s="61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</row>
    <row r="312" spans="1:49">
      <c r="A312" s="58"/>
      <c r="B312" s="58"/>
      <c r="C312" s="61"/>
      <c r="D312" s="58"/>
      <c r="E312" s="58"/>
      <c r="F312" s="58"/>
      <c r="G312" s="58"/>
      <c r="H312" s="58"/>
      <c r="I312" s="58"/>
      <c r="J312" s="58"/>
      <c r="K312" s="58"/>
      <c r="L312" s="58"/>
      <c r="M312" s="61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</row>
    <row r="313" spans="1:49">
      <c r="A313" s="58"/>
      <c r="B313" s="58"/>
      <c r="C313" s="61"/>
      <c r="D313" s="58"/>
      <c r="E313" s="58"/>
      <c r="F313" s="58"/>
      <c r="G313" s="58"/>
      <c r="H313" s="58"/>
      <c r="I313" s="58"/>
      <c r="J313" s="58"/>
      <c r="K313" s="58"/>
      <c r="L313" s="58"/>
      <c r="M313" s="61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</row>
    <row r="314" spans="1:49">
      <c r="A314" s="58"/>
      <c r="B314" s="58"/>
      <c r="C314" s="61"/>
      <c r="D314" s="58"/>
      <c r="E314" s="58"/>
      <c r="F314" s="58"/>
      <c r="G314" s="58"/>
      <c r="H314" s="58"/>
      <c r="I314" s="58"/>
      <c r="J314" s="58"/>
      <c r="K314" s="58"/>
      <c r="L314" s="58"/>
      <c r="M314" s="61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</row>
    <row r="315" spans="1:49">
      <c r="A315" s="58"/>
      <c r="B315" s="58"/>
      <c r="C315" s="61"/>
      <c r="D315" s="58"/>
      <c r="E315" s="58"/>
      <c r="F315" s="58"/>
      <c r="G315" s="58"/>
      <c r="H315" s="58"/>
      <c r="I315" s="58"/>
      <c r="J315" s="58"/>
      <c r="K315" s="58"/>
      <c r="L315" s="58"/>
      <c r="M315" s="61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</row>
    <row r="316" spans="1:49">
      <c r="A316" s="58"/>
      <c r="B316" s="58"/>
      <c r="C316" s="61"/>
      <c r="D316" s="58"/>
      <c r="E316" s="58"/>
      <c r="F316" s="58"/>
      <c r="G316" s="58"/>
      <c r="H316" s="58"/>
      <c r="I316" s="58"/>
      <c r="J316" s="58"/>
      <c r="K316" s="58"/>
      <c r="L316" s="58"/>
      <c r="M316" s="61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</row>
    <row r="317" spans="1:49">
      <c r="A317" s="58"/>
      <c r="B317" s="58"/>
      <c r="C317" s="61"/>
      <c r="D317" s="58"/>
      <c r="E317" s="58"/>
      <c r="F317" s="58"/>
      <c r="G317" s="58"/>
      <c r="H317" s="58"/>
      <c r="I317" s="58"/>
      <c r="J317" s="58"/>
      <c r="K317" s="58"/>
      <c r="L317" s="58"/>
      <c r="M317" s="61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</row>
    <row r="318" spans="1:49">
      <c r="A318" s="58"/>
      <c r="B318" s="58"/>
      <c r="C318" s="61"/>
      <c r="D318" s="58"/>
      <c r="E318" s="58"/>
      <c r="F318" s="58"/>
      <c r="G318" s="58"/>
      <c r="H318" s="58"/>
      <c r="I318" s="58"/>
      <c r="J318" s="58"/>
      <c r="K318" s="58"/>
      <c r="L318" s="58"/>
      <c r="M318" s="61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</row>
    <row r="319" spans="1:49">
      <c r="A319" s="58"/>
      <c r="B319" s="58"/>
      <c r="C319" s="61"/>
      <c r="D319" s="58"/>
      <c r="E319" s="58"/>
      <c r="F319" s="58"/>
      <c r="G319" s="58"/>
      <c r="H319" s="58"/>
      <c r="I319" s="58"/>
      <c r="J319" s="58"/>
      <c r="K319" s="58"/>
      <c r="L319" s="58"/>
      <c r="M319" s="61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</row>
    <row r="320" spans="1:49">
      <c r="A320" s="58"/>
      <c r="B320" s="58"/>
      <c r="C320" s="61"/>
      <c r="D320" s="58"/>
      <c r="E320" s="58"/>
      <c r="F320" s="58"/>
      <c r="G320" s="58"/>
      <c r="H320" s="58"/>
      <c r="I320" s="58"/>
      <c r="J320" s="58"/>
      <c r="K320" s="58"/>
      <c r="L320" s="58"/>
      <c r="M320" s="61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</row>
    <row r="321" spans="1:49">
      <c r="A321" s="58"/>
      <c r="B321" s="58"/>
      <c r="C321" s="61"/>
      <c r="D321" s="58"/>
      <c r="E321" s="58"/>
      <c r="F321" s="58"/>
      <c r="G321" s="58"/>
      <c r="H321" s="58"/>
      <c r="I321" s="58"/>
      <c r="J321" s="58"/>
      <c r="K321" s="58"/>
      <c r="L321" s="58"/>
      <c r="M321" s="61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</row>
    <row r="322" spans="1:49">
      <c r="A322" s="58"/>
      <c r="B322" s="58"/>
      <c r="C322" s="61"/>
      <c r="D322" s="58"/>
      <c r="E322" s="58"/>
      <c r="F322" s="58"/>
      <c r="G322" s="58"/>
      <c r="H322" s="58"/>
      <c r="I322" s="58"/>
      <c r="J322" s="58"/>
      <c r="K322" s="58"/>
      <c r="L322" s="58"/>
      <c r="M322" s="61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</row>
    <row r="323" spans="1:49">
      <c r="A323" s="58"/>
      <c r="B323" s="58"/>
      <c r="C323" s="61"/>
      <c r="D323" s="58"/>
      <c r="E323" s="58"/>
      <c r="F323" s="58"/>
      <c r="G323" s="58"/>
      <c r="H323" s="58"/>
      <c r="I323" s="58"/>
      <c r="J323" s="58"/>
      <c r="K323" s="58"/>
      <c r="L323" s="58"/>
      <c r="M323" s="61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</row>
    <row r="324" spans="1:49">
      <c r="A324" s="58"/>
      <c r="B324" s="58"/>
      <c r="C324" s="61"/>
      <c r="D324" s="58"/>
      <c r="E324" s="58"/>
      <c r="F324" s="58"/>
      <c r="G324" s="58"/>
      <c r="H324" s="58"/>
      <c r="I324" s="58"/>
      <c r="J324" s="58"/>
      <c r="K324" s="58"/>
      <c r="L324" s="58"/>
      <c r="M324" s="61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</row>
    <row r="325" spans="1:49">
      <c r="A325" s="58"/>
      <c r="B325" s="58"/>
      <c r="C325" s="61"/>
      <c r="D325" s="58"/>
      <c r="E325" s="58"/>
      <c r="F325" s="58"/>
      <c r="G325" s="58"/>
      <c r="H325" s="58"/>
      <c r="I325" s="58"/>
      <c r="J325" s="58"/>
      <c r="K325" s="58"/>
      <c r="L325" s="58"/>
      <c r="M325" s="61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</row>
    <row r="326" spans="1:49">
      <c r="A326" s="58"/>
      <c r="B326" s="58"/>
      <c r="C326" s="61"/>
      <c r="D326" s="58"/>
      <c r="E326" s="58"/>
      <c r="F326" s="58"/>
      <c r="G326" s="58"/>
      <c r="H326" s="58"/>
      <c r="I326" s="58"/>
      <c r="J326" s="58"/>
      <c r="K326" s="58"/>
      <c r="L326" s="58"/>
      <c r="M326" s="61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</row>
    <row r="327" spans="1:49">
      <c r="A327" s="58"/>
      <c r="B327" s="58"/>
      <c r="C327" s="61"/>
      <c r="D327" s="58"/>
      <c r="E327" s="58"/>
      <c r="F327" s="58"/>
      <c r="G327" s="58"/>
      <c r="H327" s="58"/>
      <c r="I327" s="58"/>
      <c r="J327" s="58"/>
      <c r="K327" s="58"/>
      <c r="L327" s="58"/>
      <c r="M327" s="61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</row>
    <row r="328" spans="1:49">
      <c r="A328" s="58"/>
      <c r="B328" s="58"/>
      <c r="C328" s="61"/>
      <c r="D328" s="58"/>
      <c r="E328" s="58"/>
      <c r="F328" s="58"/>
      <c r="G328" s="58"/>
      <c r="H328" s="58"/>
      <c r="I328" s="58"/>
      <c r="J328" s="58"/>
      <c r="K328" s="58"/>
      <c r="L328" s="58"/>
      <c r="M328" s="61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</row>
    <row r="329" spans="1:49">
      <c r="A329" s="58"/>
      <c r="B329" s="58"/>
      <c r="C329" s="61"/>
      <c r="D329" s="58"/>
      <c r="E329" s="58"/>
      <c r="F329" s="58"/>
      <c r="G329" s="58"/>
      <c r="H329" s="58"/>
      <c r="I329" s="58"/>
      <c r="J329" s="58"/>
      <c r="K329" s="58"/>
      <c r="L329" s="58"/>
      <c r="M329" s="61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</row>
    <row r="330" spans="1:49">
      <c r="A330" s="58"/>
      <c r="B330" s="58"/>
      <c r="C330" s="61"/>
      <c r="D330" s="58"/>
      <c r="E330" s="58"/>
      <c r="F330" s="58"/>
      <c r="G330" s="58"/>
      <c r="H330" s="58"/>
      <c r="I330" s="58"/>
      <c r="J330" s="58"/>
      <c r="K330" s="58"/>
      <c r="L330" s="58"/>
      <c r="M330" s="61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</row>
    <row r="331" spans="1:49">
      <c r="A331" s="58"/>
      <c r="B331" s="58"/>
      <c r="C331" s="61"/>
      <c r="D331" s="58"/>
      <c r="E331" s="58"/>
      <c r="F331" s="58"/>
      <c r="G331" s="58"/>
      <c r="H331" s="58"/>
      <c r="I331" s="58"/>
      <c r="J331" s="58"/>
      <c r="K331" s="58"/>
      <c r="L331" s="58"/>
      <c r="M331" s="61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</row>
    <row r="332" spans="1:49">
      <c r="A332" s="58"/>
      <c r="B332" s="58"/>
      <c r="C332" s="61"/>
      <c r="D332" s="58"/>
      <c r="E332" s="58"/>
      <c r="F332" s="58"/>
      <c r="G332" s="58"/>
      <c r="H332" s="58"/>
      <c r="I332" s="58"/>
      <c r="J332" s="58"/>
      <c r="K332" s="58"/>
      <c r="L332" s="58"/>
      <c r="M332" s="61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</row>
    <row r="333" spans="1:49">
      <c r="A333" s="58"/>
      <c r="B333" s="58"/>
      <c r="C333" s="61"/>
      <c r="D333" s="58"/>
      <c r="E333" s="58"/>
      <c r="F333" s="58"/>
      <c r="G333" s="58"/>
      <c r="H333" s="58"/>
      <c r="I333" s="58"/>
      <c r="J333" s="58"/>
      <c r="K333" s="58"/>
      <c r="L333" s="58"/>
      <c r="M333" s="61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</row>
    <row r="334" spans="1:49">
      <c r="A334" s="58"/>
      <c r="B334" s="58"/>
      <c r="C334" s="61"/>
      <c r="D334" s="58"/>
      <c r="E334" s="58"/>
      <c r="F334" s="58"/>
      <c r="G334" s="58"/>
      <c r="H334" s="58"/>
      <c r="I334" s="58"/>
      <c r="J334" s="58"/>
      <c r="K334" s="58"/>
      <c r="L334" s="58"/>
      <c r="M334" s="61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</row>
    <row r="335" spans="1:49">
      <c r="A335" s="58"/>
      <c r="B335" s="58"/>
      <c r="C335" s="61"/>
      <c r="D335" s="58"/>
      <c r="E335" s="58"/>
      <c r="F335" s="58"/>
      <c r="G335" s="58"/>
      <c r="H335" s="58"/>
      <c r="I335" s="58"/>
      <c r="J335" s="58"/>
      <c r="K335" s="58"/>
      <c r="L335" s="58"/>
      <c r="M335" s="61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</row>
    <row r="336" spans="1:49">
      <c r="A336" s="58"/>
      <c r="B336" s="58"/>
      <c r="C336" s="61"/>
      <c r="D336" s="58"/>
      <c r="E336" s="58"/>
      <c r="F336" s="58"/>
      <c r="G336" s="58"/>
      <c r="H336" s="58"/>
      <c r="I336" s="58"/>
      <c r="J336" s="58"/>
      <c r="K336" s="58"/>
      <c r="L336" s="58"/>
      <c r="M336" s="61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</row>
    <row r="337" spans="1:49">
      <c r="A337" s="58"/>
      <c r="B337" s="58"/>
      <c r="C337" s="61"/>
      <c r="D337" s="58"/>
      <c r="E337" s="58"/>
      <c r="F337" s="58"/>
      <c r="G337" s="58"/>
      <c r="H337" s="58"/>
      <c r="I337" s="58"/>
      <c r="J337" s="58"/>
      <c r="K337" s="58"/>
      <c r="L337" s="58"/>
      <c r="M337" s="61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</row>
    <row r="338" spans="1:49">
      <c r="A338" s="58"/>
      <c r="B338" s="58"/>
      <c r="C338" s="61"/>
      <c r="D338" s="58"/>
      <c r="E338" s="58"/>
      <c r="F338" s="58"/>
      <c r="G338" s="58"/>
      <c r="H338" s="58"/>
      <c r="I338" s="58"/>
      <c r="J338" s="58"/>
      <c r="K338" s="58"/>
      <c r="L338" s="58"/>
      <c r="M338" s="61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</row>
    <row r="339" spans="1:49">
      <c r="A339" s="58"/>
      <c r="B339" s="58"/>
      <c r="C339" s="61"/>
      <c r="D339" s="58"/>
      <c r="E339" s="58"/>
      <c r="F339" s="58"/>
      <c r="G339" s="58"/>
      <c r="H339" s="58"/>
      <c r="I339" s="58"/>
      <c r="J339" s="58"/>
      <c r="K339" s="58"/>
      <c r="L339" s="58"/>
      <c r="M339" s="61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</row>
    <row r="340" spans="1:49">
      <c r="A340" s="58"/>
      <c r="B340" s="58"/>
      <c r="C340" s="61"/>
      <c r="D340" s="58"/>
      <c r="E340" s="58"/>
      <c r="F340" s="58"/>
      <c r="G340" s="58"/>
      <c r="H340" s="58"/>
      <c r="I340" s="58"/>
      <c r="J340" s="58"/>
      <c r="K340" s="58"/>
      <c r="L340" s="58"/>
      <c r="M340" s="61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</row>
    <row r="341" spans="1:49">
      <c r="A341" s="58"/>
      <c r="B341" s="58"/>
      <c r="C341" s="61"/>
      <c r="D341" s="58"/>
      <c r="E341" s="58"/>
      <c r="F341" s="58"/>
      <c r="G341" s="58"/>
      <c r="H341" s="58"/>
      <c r="I341" s="58"/>
      <c r="J341" s="58"/>
      <c r="K341" s="58"/>
      <c r="L341" s="58"/>
      <c r="M341" s="61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</row>
    <row r="342" spans="1:49">
      <c r="A342" s="58"/>
      <c r="B342" s="58"/>
      <c r="C342" s="61"/>
      <c r="D342" s="58"/>
      <c r="E342" s="58"/>
      <c r="F342" s="58"/>
      <c r="G342" s="58"/>
      <c r="H342" s="58"/>
      <c r="I342" s="58"/>
      <c r="J342" s="58"/>
      <c r="K342" s="58"/>
      <c r="L342" s="58"/>
      <c r="M342" s="61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</row>
    <row r="343" spans="1:49">
      <c r="A343" s="58"/>
      <c r="B343" s="58"/>
      <c r="C343" s="61"/>
      <c r="D343" s="58"/>
      <c r="E343" s="58"/>
      <c r="F343" s="58"/>
      <c r="G343" s="58"/>
      <c r="H343" s="58"/>
      <c r="I343" s="58"/>
      <c r="J343" s="58"/>
      <c r="K343" s="58"/>
      <c r="L343" s="58"/>
      <c r="M343" s="61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</row>
    <row r="344" spans="1:49">
      <c r="A344" s="58"/>
      <c r="B344" s="58"/>
      <c r="C344" s="61"/>
      <c r="D344" s="58"/>
      <c r="E344" s="58"/>
      <c r="F344" s="58"/>
      <c r="G344" s="58"/>
      <c r="H344" s="58"/>
      <c r="I344" s="58"/>
      <c r="J344" s="58"/>
      <c r="K344" s="58"/>
      <c r="L344" s="58"/>
      <c r="M344" s="61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</row>
    <row r="345" spans="1:49">
      <c r="A345" s="58"/>
      <c r="B345" s="58"/>
      <c r="C345" s="61"/>
      <c r="D345" s="58"/>
      <c r="E345" s="58"/>
      <c r="F345" s="58"/>
      <c r="G345" s="58"/>
      <c r="H345" s="58"/>
      <c r="I345" s="58"/>
      <c r="J345" s="58"/>
      <c r="K345" s="58"/>
      <c r="L345" s="58"/>
      <c r="M345" s="61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</row>
    <row r="346" spans="1:49">
      <c r="A346" s="58"/>
      <c r="B346" s="58"/>
      <c r="C346" s="61"/>
      <c r="D346" s="58"/>
      <c r="E346" s="58"/>
      <c r="F346" s="58"/>
      <c r="G346" s="58"/>
      <c r="H346" s="58"/>
      <c r="I346" s="58"/>
      <c r="J346" s="58"/>
      <c r="K346" s="58"/>
      <c r="L346" s="58"/>
      <c r="M346" s="61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</row>
    <row r="347" spans="1:49">
      <c r="A347" s="58"/>
      <c r="B347" s="58"/>
      <c r="C347" s="61"/>
      <c r="D347" s="58"/>
      <c r="E347" s="58"/>
      <c r="F347" s="58"/>
      <c r="G347" s="58"/>
      <c r="H347" s="58"/>
      <c r="I347" s="58"/>
      <c r="J347" s="58"/>
      <c r="K347" s="58"/>
      <c r="L347" s="58"/>
      <c r="M347" s="61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</row>
    <row r="348" spans="1:49">
      <c r="A348" s="58"/>
      <c r="B348" s="58"/>
      <c r="C348" s="61"/>
      <c r="D348" s="58"/>
      <c r="E348" s="58"/>
      <c r="F348" s="58"/>
      <c r="G348" s="58"/>
      <c r="H348" s="58"/>
      <c r="I348" s="58"/>
      <c r="J348" s="58"/>
      <c r="K348" s="58"/>
      <c r="L348" s="58"/>
      <c r="M348" s="61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</row>
    <row r="349" spans="1:49">
      <c r="A349" s="58"/>
      <c r="B349" s="58"/>
      <c r="C349" s="61"/>
      <c r="D349" s="58"/>
      <c r="E349" s="58"/>
      <c r="F349" s="58"/>
      <c r="G349" s="58"/>
      <c r="H349" s="58"/>
      <c r="I349" s="58"/>
      <c r="J349" s="58"/>
      <c r="K349" s="58"/>
      <c r="L349" s="58"/>
      <c r="M349" s="61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</row>
    <row r="350" spans="1:49">
      <c r="A350" s="58"/>
      <c r="B350" s="58"/>
      <c r="C350" s="61"/>
      <c r="D350" s="58"/>
      <c r="E350" s="58"/>
      <c r="F350" s="58"/>
      <c r="G350" s="58"/>
      <c r="H350" s="58"/>
      <c r="I350" s="58"/>
      <c r="J350" s="58"/>
      <c r="K350" s="58"/>
      <c r="L350" s="58"/>
      <c r="M350" s="61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</row>
    <row r="351" spans="1:49">
      <c r="A351" s="58"/>
      <c r="B351" s="58"/>
      <c r="C351" s="61"/>
      <c r="D351" s="58"/>
      <c r="E351" s="58"/>
      <c r="F351" s="58"/>
      <c r="G351" s="58"/>
      <c r="H351" s="58"/>
      <c r="I351" s="58"/>
      <c r="J351" s="58"/>
      <c r="K351" s="58"/>
      <c r="L351" s="58"/>
      <c r="M351" s="61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</row>
    <row r="352" spans="1:49">
      <c r="A352" s="58"/>
      <c r="B352" s="58"/>
      <c r="C352" s="61"/>
      <c r="D352" s="58"/>
      <c r="E352" s="58"/>
      <c r="F352" s="58"/>
      <c r="G352" s="58"/>
      <c r="H352" s="58"/>
      <c r="I352" s="58"/>
      <c r="J352" s="58"/>
      <c r="K352" s="58"/>
      <c r="L352" s="58"/>
      <c r="M352" s="61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</row>
    <row r="353" spans="1:49">
      <c r="A353" s="58"/>
      <c r="B353" s="58"/>
      <c r="C353" s="61"/>
      <c r="D353" s="58"/>
      <c r="E353" s="58"/>
      <c r="F353" s="58"/>
      <c r="G353" s="58"/>
      <c r="H353" s="58"/>
      <c r="I353" s="58"/>
      <c r="J353" s="58"/>
      <c r="K353" s="58"/>
      <c r="L353" s="58"/>
      <c r="M353" s="61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</row>
    <row r="354" spans="1:49">
      <c r="A354" s="58"/>
      <c r="B354" s="58"/>
      <c r="C354" s="61"/>
      <c r="D354" s="58"/>
      <c r="E354" s="58"/>
      <c r="F354" s="58"/>
      <c r="G354" s="58"/>
      <c r="H354" s="58"/>
      <c r="I354" s="58"/>
      <c r="J354" s="58"/>
      <c r="K354" s="58"/>
      <c r="L354" s="58"/>
      <c r="M354" s="61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</row>
    <row r="355" spans="1:49">
      <c r="A355" s="58"/>
      <c r="B355" s="58"/>
      <c r="C355" s="61"/>
      <c r="D355" s="58"/>
      <c r="E355" s="58"/>
      <c r="F355" s="58"/>
      <c r="G355" s="58"/>
      <c r="H355" s="58"/>
      <c r="I355" s="58"/>
      <c r="J355" s="58"/>
      <c r="K355" s="58"/>
      <c r="L355" s="58"/>
      <c r="M355" s="61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</row>
    <row r="356" spans="1:49">
      <c r="A356" s="58"/>
      <c r="B356" s="58"/>
      <c r="C356" s="61"/>
      <c r="D356" s="58"/>
      <c r="E356" s="58"/>
      <c r="F356" s="58"/>
      <c r="G356" s="58"/>
      <c r="H356" s="58"/>
      <c r="I356" s="58"/>
      <c r="J356" s="58"/>
      <c r="K356" s="58"/>
      <c r="L356" s="58"/>
      <c r="M356" s="61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</row>
    <row r="357" spans="1:49">
      <c r="A357" s="58"/>
      <c r="B357" s="58"/>
      <c r="C357" s="61"/>
      <c r="D357" s="58"/>
      <c r="E357" s="58"/>
      <c r="F357" s="58"/>
      <c r="G357" s="58"/>
      <c r="H357" s="58"/>
      <c r="I357" s="58"/>
      <c r="J357" s="58"/>
      <c r="K357" s="58"/>
      <c r="L357" s="58"/>
      <c r="M357" s="61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</row>
    <row r="358" spans="1:49">
      <c r="A358" s="58"/>
      <c r="B358" s="58"/>
      <c r="C358" s="61"/>
      <c r="D358" s="58"/>
      <c r="E358" s="58"/>
      <c r="F358" s="58"/>
      <c r="G358" s="58"/>
      <c r="H358" s="58"/>
      <c r="I358" s="58"/>
      <c r="J358" s="58"/>
      <c r="K358" s="58"/>
      <c r="L358" s="58"/>
      <c r="M358" s="61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</row>
    <row r="359" spans="1:49">
      <c r="A359" s="58"/>
      <c r="B359" s="58"/>
      <c r="C359" s="61"/>
      <c r="D359" s="58"/>
      <c r="E359" s="58"/>
      <c r="F359" s="58"/>
      <c r="G359" s="58"/>
      <c r="H359" s="58"/>
      <c r="I359" s="58"/>
      <c r="J359" s="58"/>
      <c r="K359" s="58"/>
      <c r="L359" s="58"/>
      <c r="M359" s="61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</row>
    <row r="360" spans="1:49">
      <c r="A360" s="58"/>
      <c r="B360" s="58"/>
      <c r="C360" s="61"/>
      <c r="D360" s="58"/>
      <c r="E360" s="58"/>
      <c r="F360" s="58"/>
      <c r="G360" s="58"/>
      <c r="H360" s="58"/>
      <c r="I360" s="58"/>
      <c r="J360" s="58"/>
      <c r="K360" s="58"/>
      <c r="L360" s="58"/>
      <c r="M360" s="61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</row>
    <row r="361" spans="1:49">
      <c r="A361" s="58"/>
      <c r="B361" s="58"/>
      <c r="C361" s="61"/>
      <c r="D361" s="58"/>
      <c r="E361" s="58"/>
      <c r="F361" s="58"/>
      <c r="G361" s="58"/>
      <c r="H361" s="58"/>
      <c r="I361" s="58"/>
      <c r="J361" s="58"/>
      <c r="K361" s="58"/>
      <c r="L361" s="58"/>
      <c r="M361" s="61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</row>
    <row r="362" spans="1:49">
      <c r="A362" s="58"/>
      <c r="B362" s="58"/>
      <c r="C362" s="61"/>
      <c r="D362" s="58"/>
      <c r="E362" s="58"/>
      <c r="F362" s="58"/>
      <c r="G362" s="58"/>
      <c r="H362" s="58"/>
      <c r="I362" s="58"/>
      <c r="J362" s="58"/>
      <c r="K362" s="58"/>
      <c r="L362" s="58"/>
      <c r="M362" s="61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</row>
    <row r="363" spans="1:49">
      <c r="A363" s="58"/>
      <c r="B363" s="58"/>
      <c r="C363" s="61"/>
      <c r="D363" s="58"/>
      <c r="E363" s="58"/>
      <c r="F363" s="58"/>
      <c r="G363" s="58"/>
      <c r="H363" s="58"/>
      <c r="I363" s="58"/>
      <c r="J363" s="58"/>
      <c r="K363" s="58"/>
      <c r="L363" s="58"/>
      <c r="M363" s="61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</row>
    <row r="364" spans="1:49">
      <c r="A364" s="58"/>
      <c r="B364" s="58"/>
      <c r="C364" s="61"/>
      <c r="D364" s="58"/>
      <c r="E364" s="58"/>
      <c r="F364" s="58"/>
      <c r="G364" s="58"/>
      <c r="H364" s="58"/>
      <c r="I364" s="58"/>
      <c r="J364" s="58"/>
      <c r="K364" s="58"/>
      <c r="L364" s="58"/>
      <c r="M364" s="61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</row>
    <row r="365" spans="1:49">
      <c r="A365" s="58"/>
      <c r="B365" s="58"/>
      <c r="C365" s="61"/>
      <c r="D365" s="58"/>
      <c r="E365" s="58"/>
      <c r="F365" s="58"/>
      <c r="G365" s="58"/>
      <c r="H365" s="58"/>
      <c r="I365" s="58"/>
      <c r="J365" s="58"/>
      <c r="K365" s="58"/>
      <c r="L365" s="58"/>
      <c r="M365" s="61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</row>
    <row r="366" spans="1:49">
      <c r="A366" s="58"/>
      <c r="B366" s="58"/>
      <c r="C366" s="61"/>
      <c r="D366" s="58"/>
      <c r="E366" s="58"/>
      <c r="F366" s="58"/>
      <c r="G366" s="58"/>
      <c r="H366" s="58"/>
      <c r="I366" s="58"/>
      <c r="J366" s="58"/>
      <c r="K366" s="58"/>
      <c r="L366" s="58"/>
      <c r="M366" s="61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</row>
    <row r="367" spans="1:49">
      <c r="A367" s="58"/>
      <c r="B367" s="58"/>
      <c r="C367" s="61"/>
      <c r="D367" s="58"/>
      <c r="E367" s="58"/>
      <c r="F367" s="58"/>
      <c r="G367" s="58"/>
      <c r="H367" s="58"/>
      <c r="I367" s="58"/>
      <c r="J367" s="58"/>
      <c r="K367" s="58"/>
      <c r="L367" s="58"/>
      <c r="M367" s="61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</row>
    <row r="368" spans="1:49">
      <c r="A368" s="58"/>
      <c r="B368" s="58"/>
      <c r="C368" s="61"/>
      <c r="D368" s="58"/>
      <c r="E368" s="58"/>
      <c r="F368" s="58"/>
      <c r="G368" s="58"/>
      <c r="H368" s="58"/>
      <c r="I368" s="58"/>
      <c r="J368" s="58"/>
      <c r="K368" s="58"/>
      <c r="L368" s="58"/>
      <c r="M368" s="61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</row>
    <row r="369" spans="1:49">
      <c r="A369" s="58"/>
      <c r="B369" s="58"/>
      <c r="C369" s="61"/>
      <c r="D369" s="58"/>
      <c r="E369" s="58"/>
      <c r="F369" s="58"/>
      <c r="G369" s="58"/>
      <c r="H369" s="58"/>
      <c r="I369" s="58"/>
      <c r="J369" s="58"/>
      <c r="K369" s="58"/>
      <c r="L369" s="58"/>
      <c r="M369" s="61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</row>
    <row r="370" spans="1:49">
      <c r="A370" s="58"/>
      <c r="B370" s="58"/>
      <c r="C370" s="61"/>
      <c r="D370" s="58"/>
      <c r="E370" s="58"/>
      <c r="F370" s="58"/>
      <c r="G370" s="58"/>
      <c r="H370" s="58"/>
      <c r="I370" s="58"/>
      <c r="J370" s="58"/>
      <c r="K370" s="58"/>
      <c r="L370" s="58"/>
      <c r="M370" s="61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</row>
    <row r="371" spans="1:49">
      <c r="A371" s="58"/>
      <c r="B371" s="58"/>
      <c r="C371" s="61"/>
      <c r="D371" s="58"/>
      <c r="E371" s="58"/>
      <c r="F371" s="58"/>
      <c r="G371" s="58"/>
      <c r="H371" s="58"/>
      <c r="I371" s="58"/>
      <c r="J371" s="58"/>
      <c r="K371" s="58"/>
      <c r="L371" s="58"/>
      <c r="M371" s="61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</row>
    <row r="372" spans="1:49">
      <c r="A372" s="58"/>
      <c r="B372" s="58"/>
      <c r="C372" s="61"/>
      <c r="D372" s="58"/>
      <c r="E372" s="58"/>
      <c r="F372" s="58"/>
      <c r="G372" s="58"/>
      <c r="H372" s="58"/>
      <c r="I372" s="58"/>
      <c r="J372" s="58"/>
      <c r="K372" s="58"/>
      <c r="L372" s="58"/>
      <c r="M372" s="61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</row>
    <row r="373" spans="1:49">
      <c r="A373" s="58"/>
      <c r="B373" s="58"/>
      <c r="C373" s="61"/>
      <c r="D373" s="58"/>
      <c r="E373" s="58"/>
      <c r="F373" s="58"/>
      <c r="G373" s="58"/>
      <c r="H373" s="58"/>
      <c r="I373" s="58"/>
      <c r="J373" s="58"/>
      <c r="K373" s="58"/>
      <c r="L373" s="58"/>
      <c r="M373" s="61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</row>
    <row r="374" spans="1:49">
      <c r="A374" s="58"/>
      <c r="B374" s="58"/>
      <c r="C374" s="61"/>
      <c r="D374" s="58"/>
      <c r="E374" s="58"/>
      <c r="F374" s="58"/>
      <c r="G374" s="58"/>
      <c r="H374" s="58"/>
      <c r="I374" s="58"/>
      <c r="J374" s="58"/>
      <c r="K374" s="58"/>
      <c r="L374" s="58"/>
      <c r="M374" s="61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</row>
    <row r="375" spans="1:49">
      <c r="A375" s="58"/>
      <c r="B375" s="58"/>
      <c r="C375" s="61"/>
      <c r="D375" s="58"/>
      <c r="E375" s="58"/>
      <c r="F375" s="58"/>
      <c r="G375" s="58"/>
      <c r="H375" s="58"/>
      <c r="I375" s="58"/>
      <c r="J375" s="58"/>
      <c r="K375" s="58"/>
      <c r="L375" s="58"/>
      <c r="M375" s="61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</row>
    <row r="376" spans="1:49">
      <c r="A376" s="58"/>
      <c r="B376" s="58"/>
      <c r="C376" s="61"/>
      <c r="D376" s="58"/>
      <c r="E376" s="58"/>
      <c r="F376" s="58"/>
      <c r="G376" s="58"/>
      <c r="H376" s="58"/>
      <c r="I376" s="58"/>
      <c r="J376" s="58"/>
      <c r="K376" s="58"/>
      <c r="L376" s="58"/>
      <c r="M376" s="61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</row>
    <row r="377" spans="1:49">
      <c r="A377" s="58"/>
      <c r="B377" s="58"/>
      <c r="C377" s="61"/>
      <c r="D377" s="58"/>
      <c r="E377" s="58"/>
      <c r="F377" s="58"/>
      <c r="G377" s="58"/>
      <c r="H377" s="58"/>
      <c r="I377" s="58"/>
      <c r="J377" s="58"/>
      <c r="K377" s="58"/>
      <c r="L377" s="58"/>
      <c r="M377" s="61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</row>
    <row r="378" spans="1:49">
      <c r="A378" s="58"/>
      <c r="B378" s="58"/>
      <c r="C378" s="61"/>
      <c r="D378" s="58"/>
      <c r="E378" s="58"/>
      <c r="F378" s="58"/>
      <c r="G378" s="58"/>
      <c r="H378" s="58"/>
      <c r="I378" s="58"/>
      <c r="J378" s="58"/>
      <c r="K378" s="58"/>
      <c r="L378" s="58"/>
      <c r="M378" s="61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</row>
    <row r="379" spans="1:49">
      <c r="A379" s="58"/>
      <c r="B379" s="58"/>
      <c r="C379" s="61"/>
      <c r="D379" s="58"/>
      <c r="E379" s="58"/>
      <c r="F379" s="58"/>
      <c r="G379" s="58"/>
      <c r="H379" s="58"/>
      <c r="I379" s="58"/>
      <c r="J379" s="58"/>
      <c r="K379" s="58"/>
      <c r="L379" s="58"/>
      <c r="M379" s="61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</row>
    <row r="380" spans="1:49">
      <c r="A380" s="58"/>
      <c r="B380" s="58"/>
      <c r="C380" s="61"/>
      <c r="D380" s="58"/>
      <c r="E380" s="58"/>
      <c r="F380" s="58"/>
      <c r="G380" s="58"/>
      <c r="H380" s="58"/>
      <c r="I380" s="58"/>
      <c r="J380" s="58"/>
      <c r="K380" s="58"/>
      <c r="L380" s="58"/>
      <c r="M380" s="61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</row>
    <row r="381" spans="1:49">
      <c r="A381" s="58"/>
      <c r="B381" s="58"/>
      <c r="C381" s="61"/>
      <c r="D381" s="58"/>
      <c r="E381" s="58"/>
      <c r="F381" s="58"/>
      <c r="G381" s="58"/>
      <c r="H381" s="58"/>
      <c r="I381" s="58"/>
      <c r="J381" s="58"/>
      <c r="K381" s="58"/>
      <c r="L381" s="58"/>
      <c r="M381" s="61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</row>
    <row r="382" spans="1:49">
      <c r="A382" s="58"/>
      <c r="B382" s="58"/>
      <c r="C382" s="61"/>
      <c r="D382" s="58"/>
      <c r="E382" s="58"/>
      <c r="F382" s="58"/>
      <c r="G382" s="58"/>
      <c r="H382" s="58"/>
      <c r="I382" s="58"/>
      <c r="J382" s="58"/>
      <c r="K382" s="58"/>
      <c r="L382" s="58"/>
      <c r="M382" s="61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</row>
    <row r="383" spans="1:49">
      <c r="A383" s="58"/>
      <c r="B383" s="58"/>
      <c r="C383" s="61"/>
      <c r="D383" s="58"/>
      <c r="E383" s="58"/>
      <c r="F383" s="58"/>
      <c r="G383" s="58"/>
      <c r="H383" s="58"/>
      <c r="I383" s="58"/>
      <c r="J383" s="58"/>
      <c r="K383" s="58"/>
      <c r="L383" s="58"/>
      <c r="M383" s="61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</row>
    <row r="384" spans="1:49">
      <c r="A384" s="58"/>
      <c r="B384" s="58"/>
      <c r="C384" s="61"/>
      <c r="D384" s="58"/>
      <c r="E384" s="58"/>
      <c r="F384" s="58"/>
      <c r="G384" s="58"/>
      <c r="H384" s="58"/>
      <c r="I384" s="58"/>
      <c r="J384" s="58"/>
      <c r="K384" s="58"/>
      <c r="L384" s="58"/>
      <c r="M384" s="61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</row>
    <row r="385" spans="1:49">
      <c r="A385" s="58"/>
      <c r="B385" s="58"/>
      <c r="C385" s="61"/>
      <c r="D385" s="58"/>
      <c r="E385" s="58"/>
      <c r="F385" s="58"/>
      <c r="G385" s="58"/>
      <c r="H385" s="58"/>
      <c r="I385" s="58"/>
      <c r="J385" s="58"/>
      <c r="K385" s="58"/>
      <c r="L385" s="58"/>
      <c r="M385" s="61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</row>
    <row r="386" spans="1:49">
      <c r="A386" s="58"/>
      <c r="B386" s="58"/>
      <c r="C386" s="61"/>
      <c r="D386" s="58"/>
      <c r="E386" s="58"/>
      <c r="F386" s="58"/>
      <c r="G386" s="58"/>
      <c r="H386" s="58"/>
      <c r="I386" s="58"/>
      <c r="J386" s="58"/>
      <c r="K386" s="58"/>
      <c r="L386" s="58"/>
      <c r="M386" s="61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</row>
    <row r="387" spans="1:49">
      <c r="A387" s="58"/>
      <c r="B387" s="58"/>
      <c r="C387" s="61"/>
      <c r="D387" s="58"/>
      <c r="E387" s="58"/>
      <c r="F387" s="58"/>
      <c r="G387" s="58"/>
      <c r="H387" s="58"/>
      <c r="I387" s="58"/>
      <c r="J387" s="58"/>
      <c r="K387" s="58"/>
      <c r="L387" s="58"/>
      <c r="M387" s="61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</row>
    <row r="388" spans="1:49">
      <c r="A388" s="58"/>
      <c r="B388" s="58"/>
      <c r="C388" s="61"/>
      <c r="D388" s="58"/>
      <c r="E388" s="58"/>
      <c r="F388" s="58"/>
      <c r="G388" s="58"/>
      <c r="H388" s="58"/>
      <c r="I388" s="58"/>
      <c r="J388" s="58"/>
      <c r="K388" s="58"/>
      <c r="L388" s="58"/>
      <c r="M388" s="61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</row>
    <row r="389" spans="1:49">
      <c r="A389" s="58"/>
      <c r="B389" s="58"/>
      <c r="C389" s="61"/>
      <c r="D389" s="58"/>
      <c r="E389" s="58"/>
      <c r="F389" s="58"/>
      <c r="G389" s="58"/>
      <c r="H389" s="58"/>
      <c r="I389" s="58"/>
      <c r="J389" s="58"/>
      <c r="K389" s="58"/>
      <c r="L389" s="58"/>
      <c r="M389" s="61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</row>
    <row r="390" spans="1:49">
      <c r="A390" s="58"/>
      <c r="B390" s="58"/>
      <c r="C390" s="61"/>
      <c r="D390" s="58"/>
      <c r="E390" s="58"/>
      <c r="F390" s="58"/>
      <c r="G390" s="58"/>
      <c r="H390" s="58"/>
      <c r="I390" s="58"/>
      <c r="J390" s="58"/>
      <c r="K390" s="58"/>
      <c r="L390" s="58"/>
      <c r="M390" s="61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</row>
    <row r="391" spans="1:49">
      <c r="A391" s="58"/>
      <c r="B391" s="58"/>
      <c r="C391" s="61"/>
      <c r="D391" s="58"/>
      <c r="E391" s="58"/>
      <c r="F391" s="58"/>
      <c r="G391" s="58"/>
      <c r="H391" s="58"/>
      <c r="I391" s="58"/>
      <c r="J391" s="58"/>
      <c r="K391" s="58"/>
      <c r="L391" s="58"/>
      <c r="M391" s="61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</row>
    <row r="392" spans="1:49">
      <c r="A392" s="58"/>
      <c r="B392" s="58"/>
      <c r="C392" s="61"/>
      <c r="D392" s="58"/>
      <c r="E392" s="58"/>
      <c r="F392" s="58"/>
      <c r="G392" s="58"/>
      <c r="H392" s="58"/>
      <c r="I392" s="58"/>
      <c r="J392" s="58"/>
      <c r="K392" s="58"/>
      <c r="L392" s="58"/>
      <c r="M392" s="61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</row>
    <row r="393" spans="1:49">
      <c r="A393" s="58"/>
      <c r="B393" s="58"/>
      <c r="C393" s="61"/>
      <c r="D393" s="58"/>
      <c r="E393" s="58"/>
      <c r="F393" s="58"/>
      <c r="G393" s="58"/>
      <c r="H393" s="58"/>
      <c r="I393" s="58"/>
      <c r="J393" s="58"/>
      <c r="K393" s="58"/>
      <c r="L393" s="58"/>
      <c r="M393" s="61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</row>
    <row r="394" spans="1:49">
      <c r="A394" s="58"/>
      <c r="B394" s="58"/>
      <c r="C394" s="61"/>
      <c r="D394" s="58"/>
      <c r="E394" s="58"/>
      <c r="F394" s="58"/>
      <c r="G394" s="58"/>
      <c r="H394" s="58"/>
      <c r="I394" s="58"/>
      <c r="J394" s="58"/>
      <c r="K394" s="58"/>
      <c r="L394" s="58"/>
      <c r="M394" s="61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</row>
    <row r="395" spans="1:49">
      <c r="A395" s="58"/>
      <c r="B395" s="58"/>
      <c r="C395" s="61"/>
      <c r="D395" s="58"/>
      <c r="E395" s="58"/>
      <c r="F395" s="58"/>
      <c r="G395" s="58"/>
      <c r="H395" s="58"/>
      <c r="I395" s="58"/>
      <c r="J395" s="58"/>
      <c r="K395" s="58"/>
      <c r="L395" s="58"/>
      <c r="M395" s="61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</row>
    <row r="396" spans="1:49">
      <c r="A396" s="58"/>
      <c r="B396" s="58"/>
      <c r="C396" s="61"/>
      <c r="D396" s="58"/>
      <c r="E396" s="58"/>
      <c r="F396" s="58"/>
      <c r="G396" s="58"/>
      <c r="H396" s="58"/>
      <c r="I396" s="58"/>
      <c r="J396" s="58"/>
      <c r="K396" s="58"/>
      <c r="L396" s="58"/>
      <c r="M396" s="61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</row>
    <row r="397" spans="1:49">
      <c r="A397" s="58"/>
      <c r="B397" s="58"/>
      <c r="C397" s="61"/>
      <c r="D397" s="58"/>
      <c r="E397" s="58"/>
      <c r="F397" s="58"/>
      <c r="G397" s="58"/>
      <c r="H397" s="58"/>
      <c r="I397" s="58"/>
      <c r="J397" s="58"/>
      <c r="K397" s="58"/>
      <c r="L397" s="58"/>
      <c r="M397" s="61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</row>
    <row r="398" spans="1:49">
      <c r="A398" s="58"/>
      <c r="B398" s="58"/>
      <c r="C398" s="61"/>
      <c r="D398" s="58"/>
      <c r="E398" s="58"/>
      <c r="F398" s="58"/>
      <c r="G398" s="58"/>
      <c r="H398" s="58"/>
      <c r="I398" s="58"/>
      <c r="J398" s="58"/>
      <c r="K398" s="58"/>
      <c r="L398" s="58"/>
      <c r="M398" s="61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</row>
    <row r="399" spans="1:49">
      <c r="A399" s="58"/>
      <c r="B399" s="58"/>
      <c r="C399" s="61"/>
      <c r="D399" s="58"/>
      <c r="E399" s="58"/>
      <c r="F399" s="58"/>
      <c r="G399" s="58"/>
      <c r="H399" s="58"/>
      <c r="I399" s="58"/>
      <c r="J399" s="58"/>
      <c r="K399" s="58"/>
      <c r="L399" s="58"/>
      <c r="M399" s="61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</row>
    <row r="400" spans="1:49">
      <c r="A400" s="58"/>
      <c r="B400" s="58"/>
      <c r="C400" s="61"/>
      <c r="D400" s="58"/>
      <c r="E400" s="58"/>
      <c r="F400" s="58"/>
      <c r="G400" s="58"/>
      <c r="H400" s="58"/>
      <c r="I400" s="58"/>
      <c r="J400" s="58"/>
      <c r="K400" s="58"/>
      <c r="L400" s="58"/>
      <c r="M400" s="61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</row>
    <row r="401" spans="1:49">
      <c r="A401" s="58"/>
      <c r="B401" s="58"/>
      <c r="C401" s="61"/>
      <c r="D401" s="58"/>
      <c r="E401" s="58"/>
      <c r="F401" s="58"/>
      <c r="G401" s="58"/>
      <c r="H401" s="58"/>
      <c r="I401" s="58"/>
      <c r="J401" s="58"/>
      <c r="K401" s="58"/>
      <c r="L401" s="58"/>
      <c r="M401" s="61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</row>
    <row r="402" spans="1:49">
      <c r="A402" s="58"/>
      <c r="B402" s="58"/>
      <c r="C402" s="61"/>
      <c r="D402" s="58"/>
      <c r="E402" s="58"/>
      <c r="F402" s="58"/>
      <c r="G402" s="58"/>
      <c r="H402" s="58"/>
      <c r="I402" s="58"/>
      <c r="J402" s="58"/>
      <c r="K402" s="58"/>
      <c r="L402" s="58"/>
      <c r="M402" s="61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</row>
    <row r="403" spans="1:49">
      <c r="A403" s="58"/>
      <c r="B403" s="58"/>
      <c r="C403" s="61"/>
      <c r="D403" s="58"/>
      <c r="E403" s="58"/>
      <c r="F403" s="58"/>
      <c r="G403" s="58"/>
      <c r="H403" s="58"/>
      <c r="I403" s="58"/>
      <c r="J403" s="58"/>
      <c r="K403" s="58"/>
      <c r="L403" s="58"/>
      <c r="M403" s="61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</row>
    <row r="404" spans="1:49">
      <c r="A404" s="58"/>
      <c r="B404" s="58"/>
      <c r="C404" s="61"/>
      <c r="D404" s="58"/>
      <c r="E404" s="58"/>
      <c r="F404" s="58"/>
      <c r="G404" s="58"/>
      <c r="H404" s="58"/>
      <c r="I404" s="58"/>
      <c r="J404" s="58"/>
      <c r="K404" s="58"/>
      <c r="L404" s="58"/>
      <c r="M404" s="61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</row>
    <row r="405" spans="1:49">
      <c r="A405" s="58"/>
      <c r="B405" s="58"/>
      <c r="C405" s="61"/>
      <c r="D405" s="58"/>
      <c r="E405" s="58"/>
      <c r="F405" s="58"/>
      <c r="G405" s="58"/>
      <c r="H405" s="58"/>
      <c r="I405" s="58"/>
      <c r="J405" s="58"/>
      <c r="K405" s="58"/>
      <c r="L405" s="58"/>
      <c r="M405" s="61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</row>
    <row r="406" spans="1:49">
      <c r="A406" s="58"/>
      <c r="B406" s="58"/>
      <c r="C406" s="61"/>
      <c r="D406" s="58"/>
      <c r="E406" s="58"/>
      <c r="F406" s="58"/>
      <c r="G406" s="58"/>
      <c r="H406" s="58"/>
      <c r="I406" s="58"/>
      <c r="J406" s="58"/>
      <c r="K406" s="58"/>
      <c r="L406" s="58"/>
      <c r="M406" s="61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</row>
    <row r="407" spans="1:49">
      <c r="A407" s="58"/>
      <c r="B407" s="58"/>
      <c r="C407" s="61"/>
      <c r="D407" s="58"/>
      <c r="E407" s="58"/>
      <c r="F407" s="58"/>
      <c r="G407" s="58"/>
      <c r="H407" s="58"/>
      <c r="I407" s="58"/>
      <c r="J407" s="58"/>
      <c r="K407" s="58"/>
      <c r="L407" s="58"/>
      <c r="M407" s="61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</row>
    <row r="408" spans="1:49">
      <c r="A408" s="58"/>
      <c r="B408" s="58"/>
      <c r="C408" s="61"/>
      <c r="D408" s="58"/>
      <c r="E408" s="58"/>
      <c r="F408" s="58"/>
      <c r="G408" s="58"/>
      <c r="H408" s="58"/>
      <c r="I408" s="58"/>
      <c r="J408" s="58"/>
      <c r="K408" s="58"/>
      <c r="L408" s="58"/>
      <c r="M408" s="61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</row>
    <row r="409" spans="1:49">
      <c r="A409" s="58"/>
      <c r="B409" s="58"/>
      <c r="C409" s="61"/>
      <c r="D409" s="58"/>
      <c r="E409" s="58"/>
      <c r="F409" s="58"/>
      <c r="G409" s="58"/>
      <c r="H409" s="58"/>
      <c r="I409" s="58"/>
      <c r="J409" s="58"/>
      <c r="K409" s="58"/>
      <c r="L409" s="58"/>
      <c r="M409" s="61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</row>
    <row r="410" spans="1:49">
      <c r="A410" s="58"/>
      <c r="B410" s="58"/>
      <c r="C410" s="61"/>
      <c r="D410" s="58"/>
      <c r="E410" s="58"/>
      <c r="F410" s="58"/>
      <c r="G410" s="58"/>
      <c r="H410" s="58"/>
      <c r="I410" s="58"/>
      <c r="J410" s="58"/>
      <c r="K410" s="58"/>
      <c r="L410" s="58"/>
      <c r="M410" s="61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</row>
    <row r="411" spans="1:49">
      <c r="A411" s="58"/>
      <c r="B411" s="58"/>
      <c r="C411" s="61"/>
      <c r="D411" s="58"/>
      <c r="E411" s="58"/>
      <c r="F411" s="58"/>
      <c r="G411" s="58"/>
      <c r="H411" s="58"/>
      <c r="I411" s="58"/>
      <c r="J411" s="58"/>
      <c r="K411" s="58"/>
      <c r="L411" s="58"/>
      <c r="M411" s="61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</row>
    <row r="412" spans="1:49">
      <c r="A412" s="58"/>
      <c r="B412" s="58"/>
      <c r="C412" s="61"/>
      <c r="D412" s="58"/>
      <c r="E412" s="58"/>
      <c r="F412" s="58"/>
      <c r="G412" s="58"/>
      <c r="H412" s="58"/>
      <c r="I412" s="58"/>
      <c r="J412" s="58"/>
      <c r="K412" s="58"/>
      <c r="L412" s="58"/>
      <c r="M412" s="61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</row>
    <row r="413" spans="1:49">
      <c r="A413" s="58"/>
      <c r="B413" s="58"/>
      <c r="C413" s="61"/>
      <c r="D413" s="58"/>
      <c r="E413" s="58"/>
      <c r="F413" s="58"/>
      <c r="G413" s="58"/>
      <c r="H413" s="58"/>
      <c r="I413" s="58"/>
      <c r="J413" s="58"/>
      <c r="K413" s="58"/>
      <c r="L413" s="58"/>
      <c r="M413" s="61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</row>
    <row r="414" spans="1:49">
      <c r="A414" s="58"/>
      <c r="B414" s="58"/>
      <c r="C414" s="61"/>
      <c r="D414" s="58"/>
      <c r="E414" s="58"/>
      <c r="F414" s="58"/>
      <c r="G414" s="58"/>
      <c r="H414" s="58"/>
      <c r="I414" s="58"/>
      <c r="J414" s="58"/>
      <c r="K414" s="58"/>
      <c r="L414" s="58"/>
      <c r="M414" s="61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</row>
    <row r="415" spans="1:49">
      <c r="A415" s="58"/>
      <c r="B415" s="58"/>
      <c r="C415" s="61"/>
      <c r="D415" s="58"/>
      <c r="E415" s="58"/>
      <c r="F415" s="58"/>
      <c r="G415" s="58"/>
      <c r="H415" s="58"/>
      <c r="I415" s="58"/>
      <c r="J415" s="58"/>
      <c r="K415" s="58"/>
      <c r="L415" s="58"/>
      <c r="M415" s="61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</row>
    <row r="416" spans="1:49">
      <c r="A416" s="58"/>
      <c r="B416" s="58"/>
      <c r="C416" s="61"/>
      <c r="D416" s="58"/>
      <c r="E416" s="58"/>
      <c r="F416" s="58"/>
      <c r="G416" s="58"/>
      <c r="H416" s="58"/>
      <c r="I416" s="58"/>
      <c r="J416" s="58"/>
      <c r="K416" s="58"/>
      <c r="L416" s="58"/>
      <c r="M416" s="61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</row>
    <row r="417" spans="1:60">
      <c r="A417" s="58"/>
      <c r="B417" s="58"/>
      <c r="C417" s="61"/>
      <c r="D417" s="58"/>
      <c r="E417" s="58"/>
      <c r="F417" s="58"/>
      <c r="G417" s="58"/>
      <c r="H417" s="58"/>
      <c r="I417" s="58"/>
      <c r="J417" s="58"/>
      <c r="K417" s="58"/>
      <c r="L417" s="58"/>
      <c r="M417" s="61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</row>
    <row r="418" spans="1:60" s="55" customFormat="1">
      <c r="A418" s="58"/>
      <c r="B418" s="58"/>
      <c r="C418" s="61"/>
      <c r="D418" s="58"/>
      <c r="E418" s="58"/>
      <c r="F418" s="58"/>
      <c r="G418" s="58"/>
      <c r="H418" s="58"/>
      <c r="I418" s="58"/>
      <c r="J418" s="58"/>
      <c r="K418" s="58"/>
      <c r="L418" s="58"/>
      <c r="M418" s="61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</row>
    <row r="419" spans="1:60" s="55" customFormat="1">
      <c r="A419" s="58"/>
      <c r="B419" s="58"/>
      <c r="C419" s="61"/>
      <c r="D419" s="58"/>
      <c r="E419" s="58"/>
      <c r="F419" s="58"/>
      <c r="G419" s="58"/>
      <c r="H419" s="58"/>
      <c r="I419" s="58"/>
      <c r="J419" s="58"/>
      <c r="K419" s="58"/>
      <c r="L419" s="58"/>
      <c r="M419" s="61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</row>
    <row r="420" spans="1:60" s="55" customFormat="1">
      <c r="A420" s="58"/>
      <c r="B420" s="58"/>
      <c r="C420" s="61"/>
      <c r="D420" s="58"/>
      <c r="E420" s="58"/>
      <c r="F420" s="58"/>
      <c r="G420" s="58"/>
      <c r="H420" s="58"/>
      <c r="I420" s="58"/>
      <c r="J420" s="58"/>
      <c r="K420" s="58"/>
      <c r="L420" s="58"/>
      <c r="M420" s="61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</row>
    <row r="421" spans="1:60" s="55" customFormat="1">
      <c r="A421" s="58"/>
      <c r="B421" s="58"/>
      <c r="C421" s="61"/>
      <c r="D421" s="58"/>
      <c r="E421" s="58"/>
      <c r="F421" s="58"/>
      <c r="G421" s="58"/>
      <c r="H421" s="58"/>
      <c r="I421" s="58"/>
      <c r="J421" s="58"/>
      <c r="K421" s="58"/>
      <c r="L421" s="58"/>
      <c r="M421" s="61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</row>
    <row r="422" spans="1:60" s="55" customFormat="1">
      <c r="A422" s="58"/>
      <c r="B422" s="58"/>
      <c r="C422" s="61"/>
      <c r="D422" s="58"/>
      <c r="E422" s="58"/>
      <c r="F422" s="58"/>
      <c r="G422" s="58"/>
      <c r="H422" s="58"/>
      <c r="I422" s="58"/>
      <c r="J422" s="58"/>
      <c r="K422" s="58"/>
      <c r="L422" s="58"/>
      <c r="M422" s="61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</row>
    <row r="423" spans="1:60" s="55" customFormat="1">
      <c r="A423" s="58"/>
      <c r="B423" s="58"/>
      <c r="C423" s="61"/>
      <c r="D423" s="58"/>
      <c r="E423" s="58"/>
      <c r="F423" s="58"/>
      <c r="G423" s="58"/>
      <c r="H423" s="58"/>
      <c r="I423" s="58"/>
      <c r="J423" s="58"/>
      <c r="K423" s="58"/>
      <c r="L423" s="58"/>
      <c r="M423" s="61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</row>
    <row r="424" spans="1:60" s="55" customFormat="1">
      <c r="A424" s="58"/>
      <c r="B424" s="58"/>
      <c r="C424" s="61"/>
      <c r="D424" s="58"/>
      <c r="E424" s="58"/>
      <c r="F424" s="58"/>
      <c r="G424" s="58"/>
      <c r="H424" s="58"/>
      <c r="I424" s="58"/>
      <c r="J424" s="58"/>
      <c r="K424" s="58"/>
      <c r="L424" s="58"/>
      <c r="M424" s="61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</row>
    <row r="425" spans="1:60" s="55" customFormat="1">
      <c r="A425" s="58"/>
      <c r="B425" s="58"/>
      <c r="C425" s="61"/>
      <c r="D425" s="58"/>
      <c r="E425" s="58"/>
      <c r="F425" s="58"/>
      <c r="G425" s="58"/>
      <c r="H425" s="58"/>
      <c r="I425" s="58"/>
      <c r="J425" s="58"/>
      <c r="K425" s="58"/>
      <c r="L425" s="58"/>
      <c r="M425" s="61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</row>
    <row r="426" spans="1:60" s="55" customFormat="1">
      <c r="A426" s="58"/>
      <c r="B426" s="58"/>
      <c r="C426" s="61"/>
      <c r="D426" s="58"/>
      <c r="E426" s="58"/>
      <c r="F426" s="58"/>
      <c r="G426" s="58"/>
      <c r="H426" s="58"/>
      <c r="I426" s="58"/>
      <c r="J426" s="58"/>
      <c r="K426" s="58"/>
      <c r="L426" s="58"/>
      <c r="M426" s="61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</row>
    <row r="427" spans="1:60" s="55" customFormat="1">
      <c r="A427" s="58"/>
      <c r="B427" s="58"/>
      <c r="C427" s="61"/>
      <c r="D427" s="58"/>
      <c r="E427" s="58"/>
      <c r="F427" s="58"/>
      <c r="G427" s="58"/>
      <c r="H427" s="58"/>
      <c r="I427" s="58"/>
      <c r="J427" s="58"/>
      <c r="K427" s="58"/>
      <c r="L427" s="58"/>
      <c r="M427" s="61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</row>
    <row r="428" spans="1:60" s="55" customFormat="1">
      <c r="A428" s="58"/>
      <c r="B428" s="58"/>
      <c r="C428" s="61"/>
      <c r="D428" s="58"/>
      <c r="E428" s="58"/>
      <c r="F428" s="58"/>
      <c r="G428" s="58"/>
      <c r="H428" s="58"/>
      <c r="I428" s="58"/>
      <c r="J428" s="58"/>
      <c r="K428" s="58"/>
      <c r="L428" s="58"/>
      <c r="M428" s="61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</row>
    <row r="429" spans="1:60" s="55" customFormat="1">
      <c r="A429" s="58"/>
      <c r="B429" s="58"/>
      <c r="C429" s="61"/>
      <c r="D429" s="58"/>
      <c r="E429" s="58"/>
      <c r="F429" s="58"/>
      <c r="G429" s="58"/>
      <c r="H429" s="58"/>
      <c r="I429" s="58"/>
      <c r="J429" s="58"/>
      <c r="K429" s="58"/>
      <c r="L429" s="58"/>
      <c r="M429" s="61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</row>
    <row r="430" spans="1:60" s="55" customFormat="1">
      <c r="A430" s="58"/>
      <c r="B430" s="58"/>
      <c r="C430" s="61"/>
      <c r="D430" s="58"/>
      <c r="E430" s="58"/>
      <c r="F430" s="58"/>
      <c r="G430" s="58"/>
      <c r="H430" s="58"/>
      <c r="I430" s="58"/>
      <c r="J430" s="58"/>
      <c r="K430" s="58"/>
      <c r="L430" s="58"/>
      <c r="M430" s="61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</row>
    <row r="431" spans="1:60" s="55" customFormat="1">
      <c r="A431" s="58"/>
      <c r="B431" s="58"/>
      <c r="C431" s="61"/>
      <c r="D431" s="58"/>
      <c r="E431" s="58"/>
      <c r="F431" s="58"/>
      <c r="G431" s="58"/>
      <c r="H431" s="58"/>
      <c r="I431" s="58"/>
      <c r="J431" s="58"/>
      <c r="K431" s="58"/>
      <c r="L431" s="58"/>
      <c r="M431" s="61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</row>
    <row r="432" spans="1:60" s="55" customFormat="1">
      <c r="A432" s="58"/>
      <c r="B432" s="58"/>
      <c r="C432" s="61"/>
      <c r="D432" s="58"/>
      <c r="E432" s="58"/>
      <c r="F432" s="58"/>
      <c r="G432" s="58"/>
      <c r="H432" s="58"/>
      <c r="I432" s="58"/>
      <c r="J432" s="58"/>
      <c r="K432" s="58"/>
      <c r="L432" s="58"/>
      <c r="M432" s="61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</row>
    <row r="433" spans="1:60" s="55" customFormat="1">
      <c r="A433" s="58"/>
      <c r="B433" s="58"/>
      <c r="C433" s="61"/>
      <c r="D433" s="58"/>
      <c r="E433" s="58"/>
      <c r="F433" s="58"/>
      <c r="G433" s="58"/>
      <c r="H433" s="58"/>
      <c r="I433" s="58"/>
      <c r="J433" s="58"/>
      <c r="K433" s="58"/>
      <c r="L433" s="58"/>
      <c r="M433" s="61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</row>
    <row r="434" spans="1:60" s="55" customFormat="1">
      <c r="A434" s="58"/>
      <c r="B434" s="58"/>
      <c r="C434" s="61"/>
      <c r="D434" s="58"/>
      <c r="E434" s="58"/>
      <c r="F434" s="58"/>
      <c r="G434" s="58"/>
      <c r="H434" s="58"/>
      <c r="I434" s="58"/>
      <c r="J434" s="58"/>
      <c r="K434" s="58"/>
      <c r="L434" s="58"/>
      <c r="M434" s="61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</row>
    <row r="435" spans="1:60" s="55" customFormat="1">
      <c r="A435" s="58"/>
      <c r="B435" s="58"/>
      <c r="C435" s="61"/>
      <c r="D435" s="58"/>
      <c r="E435" s="58"/>
      <c r="F435" s="58"/>
      <c r="G435" s="58"/>
      <c r="H435" s="58"/>
      <c r="I435" s="58"/>
      <c r="J435" s="58"/>
      <c r="K435" s="58"/>
      <c r="L435" s="58"/>
      <c r="M435" s="61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</row>
    <row r="436" spans="1:60" s="55" customFormat="1">
      <c r="A436" s="58"/>
      <c r="B436" s="58"/>
      <c r="C436" s="61"/>
      <c r="D436" s="58"/>
      <c r="E436" s="58"/>
      <c r="F436" s="58"/>
      <c r="G436" s="58"/>
      <c r="H436" s="58"/>
      <c r="I436" s="58"/>
      <c r="J436" s="58"/>
      <c r="K436" s="58"/>
      <c r="L436" s="58"/>
      <c r="M436" s="61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</row>
    <row r="437" spans="1:60" s="55" customFormat="1">
      <c r="A437" s="58"/>
      <c r="B437" s="58"/>
      <c r="C437" s="61"/>
      <c r="D437" s="58"/>
      <c r="E437" s="58"/>
      <c r="F437" s="58"/>
      <c r="G437" s="58"/>
      <c r="H437" s="58"/>
      <c r="I437" s="58"/>
      <c r="J437" s="58"/>
      <c r="K437" s="58"/>
      <c r="L437" s="58"/>
      <c r="M437" s="61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</row>
    <row r="438" spans="1:60" s="55" customFormat="1">
      <c r="A438" s="58"/>
      <c r="B438" s="65"/>
      <c r="C438" s="61"/>
      <c r="D438" s="58"/>
      <c r="E438" s="58"/>
      <c r="F438" s="58"/>
      <c r="G438" s="58"/>
      <c r="H438" s="58"/>
      <c r="I438" s="58"/>
      <c r="J438" s="58"/>
      <c r="K438" s="58"/>
      <c r="L438" s="58"/>
      <c r="M438" s="61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</row>
    <row r="439" spans="1:60" s="55" customFormat="1">
      <c r="A439" s="58"/>
      <c r="B439" s="58"/>
      <c r="C439" s="61"/>
      <c r="D439" s="58"/>
      <c r="E439" s="58"/>
      <c r="F439" s="58"/>
      <c r="G439" s="58"/>
      <c r="H439" s="58"/>
      <c r="I439" s="58"/>
      <c r="J439" s="58"/>
      <c r="K439" s="58"/>
      <c r="L439" s="58"/>
      <c r="M439" s="61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</row>
    <row r="440" spans="1:60" s="55" customFormat="1">
      <c r="A440" s="58"/>
      <c r="B440" s="58"/>
      <c r="C440" s="61"/>
      <c r="D440" s="58"/>
      <c r="E440" s="58"/>
      <c r="F440" s="58"/>
      <c r="G440" s="58"/>
      <c r="H440" s="58"/>
      <c r="I440" s="58"/>
      <c r="J440" s="58"/>
      <c r="K440" s="58"/>
      <c r="L440" s="58"/>
      <c r="M440" s="61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</row>
    <row r="441" spans="1:60" s="55" customFormat="1">
      <c r="A441" s="58"/>
      <c r="B441" s="58"/>
      <c r="C441" s="61"/>
      <c r="D441" s="58"/>
      <c r="E441" s="58"/>
      <c r="F441" s="58"/>
      <c r="G441" s="58"/>
      <c r="H441" s="58"/>
      <c r="I441" s="58"/>
      <c r="J441" s="58"/>
      <c r="K441" s="58"/>
      <c r="L441" s="58"/>
      <c r="M441" s="61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</row>
    <row r="442" spans="1:60" s="55" customFormat="1">
      <c r="A442" s="58"/>
      <c r="B442" s="58"/>
      <c r="C442" s="61"/>
      <c r="D442" s="58"/>
      <c r="E442" s="58"/>
      <c r="F442" s="58"/>
      <c r="G442" s="58"/>
      <c r="H442" s="58"/>
      <c r="I442" s="58"/>
      <c r="J442" s="58"/>
      <c r="K442" s="58"/>
      <c r="L442" s="58"/>
      <c r="M442" s="61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</row>
    <row r="443" spans="1:60" s="55" customFormat="1">
      <c r="A443" s="58"/>
      <c r="B443" s="58"/>
      <c r="C443" s="61"/>
      <c r="D443" s="58"/>
      <c r="E443" s="58"/>
      <c r="F443" s="58"/>
      <c r="G443" s="58"/>
      <c r="H443" s="58"/>
      <c r="I443" s="58"/>
      <c r="J443" s="58"/>
      <c r="K443" s="58"/>
      <c r="L443" s="58"/>
      <c r="M443" s="61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</row>
    <row r="444" spans="1:60" s="55" customFormat="1">
      <c r="A444" s="58"/>
      <c r="B444" s="58"/>
      <c r="C444" s="61"/>
      <c r="D444" s="58"/>
      <c r="E444" s="58"/>
      <c r="F444" s="58"/>
      <c r="G444" s="58"/>
      <c r="H444" s="58"/>
      <c r="I444" s="58"/>
      <c r="J444" s="58"/>
      <c r="K444" s="58"/>
      <c r="L444" s="58"/>
      <c r="M444" s="61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</row>
    <row r="445" spans="1:60" s="55" customFormat="1">
      <c r="A445" s="58"/>
      <c r="B445" s="58"/>
      <c r="C445" s="61"/>
      <c r="D445" s="58"/>
      <c r="E445" s="58"/>
      <c r="F445" s="58"/>
      <c r="G445" s="58"/>
      <c r="H445" s="58"/>
      <c r="I445" s="58"/>
      <c r="J445" s="58"/>
      <c r="K445" s="58"/>
      <c r="L445" s="58"/>
      <c r="M445" s="61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</row>
    <row r="446" spans="1:60" s="55" customFormat="1">
      <c r="A446" s="58"/>
      <c r="B446" s="58"/>
      <c r="C446" s="61"/>
      <c r="D446" s="58"/>
      <c r="E446" s="58"/>
      <c r="F446" s="58"/>
      <c r="G446" s="58"/>
      <c r="H446" s="58"/>
      <c r="I446" s="58"/>
      <c r="J446" s="58"/>
      <c r="K446" s="58"/>
      <c r="L446" s="58"/>
      <c r="M446" s="61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</row>
    <row r="447" spans="1:60" s="55" customFormat="1">
      <c r="A447" s="58"/>
      <c r="B447" s="58"/>
      <c r="C447" s="61"/>
      <c r="D447" s="58"/>
      <c r="E447" s="58"/>
      <c r="F447" s="58"/>
      <c r="G447" s="58"/>
      <c r="H447" s="58"/>
      <c r="I447" s="58"/>
      <c r="J447" s="58"/>
      <c r="K447" s="58"/>
      <c r="L447" s="58"/>
      <c r="M447" s="61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</row>
    <row r="448" spans="1:60" s="55" customFormat="1">
      <c r="A448" s="58"/>
      <c r="B448" s="58"/>
      <c r="C448" s="61"/>
      <c r="D448" s="58"/>
      <c r="E448" s="58"/>
      <c r="F448" s="58"/>
      <c r="G448" s="58"/>
      <c r="H448" s="58"/>
      <c r="I448" s="58"/>
      <c r="J448" s="58"/>
      <c r="K448" s="58"/>
      <c r="L448" s="58"/>
      <c r="M448" s="61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</row>
    <row r="449" spans="1:60" s="55" customFormat="1">
      <c r="A449" s="58"/>
      <c r="B449" s="58"/>
      <c r="C449" s="61"/>
      <c r="D449" s="58"/>
      <c r="E449" s="58"/>
      <c r="F449" s="58"/>
      <c r="G449" s="58"/>
      <c r="H449" s="58"/>
      <c r="I449" s="58"/>
      <c r="J449" s="58"/>
      <c r="K449" s="58"/>
      <c r="L449" s="58"/>
      <c r="M449" s="61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</row>
    <row r="450" spans="1:60" s="55" customFormat="1">
      <c r="A450" s="58"/>
      <c r="B450" s="58"/>
      <c r="C450" s="61"/>
      <c r="D450" s="58"/>
      <c r="E450" s="58"/>
      <c r="F450" s="58"/>
      <c r="G450" s="58"/>
      <c r="H450" s="58"/>
      <c r="I450" s="58"/>
      <c r="J450" s="58"/>
      <c r="K450" s="58"/>
      <c r="L450" s="58"/>
      <c r="M450" s="61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</row>
    <row r="451" spans="1:60" s="55" customFormat="1">
      <c r="A451" s="58"/>
      <c r="B451" s="58"/>
      <c r="C451" s="61"/>
      <c r="D451" s="58"/>
      <c r="E451" s="58"/>
      <c r="F451" s="58"/>
      <c r="G451" s="58"/>
      <c r="H451" s="58"/>
      <c r="I451" s="58"/>
      <c r="J451" s="58"/>
      <c r="K451" s="58"/>
      <c r="L451" s="58"/>
      <c r="M451" s="61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</row>
    <row r="452" spans="1:60" s="55" customFormat="1">
      <c r="A452" s="58"/>
      <c r="B452" s="58"/>
      <c r="C452" s="61"/>
      <c r="D452" s="58"/>
      <c r="E452" s="58"/>
      <c r="F452" s="58"/>
      <c r="G452" s="58"/>
      <c r="H452" s="58"/>
      <c r="I452" s="58"/>
      <c r="J452" s="58"/>
      <c r="K452" s="58"/>
      <c r="L452" s="58"/>
      <c r="M452" s="61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</row>
    <row r="453" spans="1:60" s="55" customFormat="1">
      <c r="A453" s="58"/>
      <c r="B453" s="58"/>
      <c r="C453" s="61"/>
      <c r="D453" s="58"/>
      <c r="E453" s="58"/>
      <c r="F453" s="58"/>
      <c r="G453" s="58"/>
      <c r="H453" s="58"/>
      <c r="I453" s="58"/>
      <c r="J453" s="58"/>
      <c r="K453" s="58"/>
      <c r="L453" s="58"/>
      <c r="M453" s="61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</row>
    <row r="454" spans="1:60" s="55" customFormat="1">
      <c r="A454" s="58"/>
      <c r="B454" s="58"/>
      <c r="C454" s="61"/>
      <c r="D454" s="58"/>
      <c r="E454" s="58"/>
      <c r="F454" s="58"/>
      <c r="G454" s="58"/>
      <c r="H454" s="58"/>
      <c r="I454" s="58"/>
      <c r="J454" s="58"/>
      <c r="K454" s="58"/>
      <c r="L454" s="58"/>
      <c r="M454" s="61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</row>
    <row r="455" spans="1:60" s="55" customFormat="1">
      <c r="A455" s="58"/>
      <c r="B455" s="58"/>
      <c r="C455" s="61"/>
      <c r="D455" s="58"/>
      <c r="E455" s="58"/>
      <c r="F455" s="58"/>
      <c r="G455" s="58"/>
      <c r="H455" s="58"/>
      <c r="I455" s="58"/>
      <c r="J455" s="58"/>
      <c r="K455" s="58"/>
      <c r="L455" s="58"/>
      <c r="M455" s="61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</row>
    <row r="456" spans="1:60" s="55" customFormat="1">
      <c r="A456" s="58"/>
      <c r="B456" s="58"/>
      <c r="C456" s="61"/>
      <c r="D456" s="58"/>
      <c r="E456" s="58"/>
      <c r="F456" s="58"/>
      <c r="G456" s="58"/>
      <c r="H456" s="58"/>
      <c r="I456" s="58"/>
      <c r="J456" s="58"/>
      <c r="K456" s="58"/>
      <c r="L456" s="58"/>
      <c r="M456" s="61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</row>
    <row r="457" spans="1:60" s="55" customFormat="1">
      <c r="A457" s="58"/>
      <c r="B457" s="58"/>
      <c r="C457" s="61"/>
      <c r="D457" s="58"/>
      <c r="E457" s="58"/>
      <c r="F457" s="58"/>
      <c r="G457" s="58"/>
      <c r="H457" s="58"/>
      <c r="I457" s="58"/>
      <c r="J457" s="58"/>
      <c r="K457" s="58"/>
      <c r="L457" s="58"/>
      <c r="M457" s="61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</row>
    <row r="458" spans="1:60" s="55" customFormat="1">
      <c r="A458" s="58"/>
      <c r="B458" s="58"/>
      <c r="C458" s="61"/>
      <c r="D458" s="58"/>
      <c r="E458" s="58"/>
      <c r="F458" s="58"/>
      <c r="G458" s="58"/>
      <c r="H458" s="58"/>
      <c r="I458" s="58"/>
      <c r="J458" s="58"/>
      <c r="K458" s="58"/>
      <c r="L458" s="58"/>
      <c r="M458" s="61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</row>
    <row r="459" spans="1:60" s="55" customFormat="1">
      <c r="A459" s="58"/>
      <c r="B459" s="58"/>
      <c r="C459" s="61"/>
      <c r="D459" s="58"/>
      <c r="E459" s="58"/>
      <c r="F459" s="58"/>
      <c r="G459" s="58"/>
      <c r="H459" s="58"/>
      <c r="I459" s="58"/>
      <c r="J459" s="58"/>
      <c r="K459" s="58"/>
      <c r="L459" s="58"/>
      <c r="M459" s="61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</row>
    <row r="460" spans="1:60" s="55" customFormat="1">
      <c r="A460" s="58"/>
      <c r="B460" s="58"/>
      <c r="C460" s="61"/>
      <c r="D460" s="58"/>
      <c r="E460" s="58"/>
      <c r="F460" s="58"/>
      <c r="G460" s="58"/>
      <c r="H460" s="58"/>
      <c r="I460" s="58"/>
      <c r="J460" s="58"/>
      <c r="K460" s="58"/>
      <c r="L460" s="58"/>
      <c r="M460" s="61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</row>
    <row r="461" spans="1:60" s="55" customFormat="1">
      <c r="A461" s="58"/>
      <c r="B461" s="58"/>
      <c r="C461" s="61"/>
      <c r="D461" s="58"/>
      <c r="E461" s="58"/>
      <c r="F461" s="58"/>
      <c r="G461" s="58"/>
      <c r="H461" s="58"/>
      <c r="I461" s="58"/>
      <c r="J461" s="58"/>
      <c r="K461" s="58"/>
      <c r="L461" s="58"/>
      <c r="M461" s="61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</row>
    <row r="462" spans="1:60" s="55" customFormat="1">
      <c r="A462" s="58"/>
      <c r="B462" s="58"/>
      <c r="C462" s="61"/>
      <c r="D462" s="58"/>
      <c r="E462" s="58"/>
      <c r="F462" s="58"/>
      <c r="G462" s="58"/>
      <c r="H462" s="58"/>
      <c r="I462" s="58"/>
      <c r="J462" s="58"/>
      <c r="K462" s="58"/>
      <c r="L462" s="58"/>
      <c r="M462" s="61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</row>
    <row r="463" spans="1:60" s="55" customFormat="1">
      <c r="A463" s="58"/>
      <c r="B463" s="58"/>
      <c r="C463" s="61"/>
      <c r="D463" s="58"/>
      <c r="E463" s="58"/>
      <c r="F463" s="58"/>
      <c r="G463" s="58"/>
      <c r="H463" s="58"/>
      <c r="I463" s="58"/>
      <c r="J463" s="58"/>
      <c r="K463" s="58"/>
      <c r="L463" s="58"/>
      <c r="M463" s="61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</row>
    <row r="464" spans="1:60" s="55" customFormat="1">
      <c r="A464" s="58"/>
      <c r="B464" s="58"/>
      <c r="C464" s="61"/>
      <c r="D464" s="58"/>
      <c r="E464" s="58"/>
      <c r="F464" s="58"/>
      <c r="G464" s="58"/>
      <c r="H464" s="58"/>
      <c r="I464" s="58"/>
      <c r="J464" s="58"/>
      <c r="K464" s="58"/>
      <c r="L464" s="58"/>
      <c r="M464" s="61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</row>
    <row r="465" spans="1:60" s="55" customFormat="1">
      <c r="A465" s="58"/>
      <c r="B465" s="58"/>
      <c r="C465" s="61"/>
      <c r="D465" s="58"/>
      <c r="E465" s="58"/>
      <c r="F465" s="58"/>
      <c r="G465" s="58"/>
      <c r="H465" s="58"/>
      <c r="I465" s="58"/>
      <c r="J465" s="58"/>
      <c r="K465" s="58"/>
      <c r="L465" s="58"/>
      <c r="M465" s="61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</row>
    <row r="466" spans="1:60" s="55" customFormat="1">
      <c r="A466" s="58"/>
      <c r="B466" s="58"/>
      <c r="C466" s="61"/>
      <c r="D466" s="58"/>
      <c r="E466" s="58"/>
      <c r="F466" s="58"/>
      <c r="G466" s="58"/>
      <c r="H466" s="58"/>
      <c r="I466" s="58"/>
      <c r="J466" s="58"/>
      <c r="K466" s="58"/>
      <c r="L466" s="58"/>
      <c r="M466" s="61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</row>
    <row r="467" spans="1:60" s="55" customFormat="1">
      <c r="A467" s="58"/>
      <c r="B467" s="58"/>
      <c r="C467" s="61"/>
      <c r="D467" s="58"/>
      <c r="E467" s="58"/>
      <c r="F467" s="58"/>
      <c r="G467" s="58"/>
      <c r="H467" s="58"/>
      <c r="I467" s="58"/>
      <c r="J467" s="58"/>
      <c r="K467" s="58"/>
      <c r="L467" s="58"/>
      <c r="M467" s="61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</row>
    <row r="468" spans="1:60" s="55" customFormat="1">
      <c r="A468" s="58"/>
      <c r="B468" s="58"/>
      <c r="C468" s="61"/>
      <c r="D468" s="58"/>
      <c r="E468" s="58"/>
      <c r="F468" s="58"/>
      <c r="G468" s="58"/>
      <c r="H468" s="58"/>
      <c r="I468" s="58"/>
      <c r="J468" s="58"/>
      <c r="K468" s="58"/>
      <c r="L468" s="58"/>
      <c r="M468" s="61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</row>
    <row r="469" spans="1:60" s="55" customFormat="1">
      <c r="A469" s="58"/>
      <c r="B469" s="58"/>
      <c r="C469" s="61"/>
      <c r="D469" s="58"/>
      <c r="E469" s="58"/>
      <c r="F469" s="58"/>
      <c r="G469" s="58"/>
      <c r="H469" s="58"/>
      <c r="I469" s="58"/>
      <c r="J469" s="58"/>
      <c r="K469" s="58"/>
      <c r="L469" s="58"/>
      <c r="M469" s="61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</row>
    <row r="470" spans="1:60" s="55" customFormat="1">
      <c r="A470" s="58"/>
      <c r="B470" s="58"/>
      <c r="C470" s="61"/>
      <c r="D470" s="58"/>
      <c r="E470" s="58"/>
      <c r="F470" s="58"/>
      <c r="G470" s="58"/>
      <c r="H470" s="58"/>
      <c r="I470" s="58"/>
      <c r="J470" s="58"/>
      <c r="K470" s="58"/>
      <c r="L470" s="58"/>
      <c r="M470" s="61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</row>
    <row r="471" spans="1:60" s="55" customFormat="1">
      <c r="A471" s="58"/>
      <c r="B471" s="58"/>
      <c r="C471" s="61"/>
      <c r="D471" s="58"/>
      <c r="E471" s="58"/>
      <c r="F471" s="58"/>
      <c r="G471" s="58"/>
      <c r="H471" s="58"/>
      <c r="I471" s="58"/>
      <c r="J471" s="58"/>
      <c r="K471" s="58"/>
      <c r="L471" s="58"/>
      <c r="M471" s="61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</row>
    <row r="472" spans="1:60" s="55" customFormat="1">
      <c r="A472" s="58"/>
      <c r="B472" s="58"/>
      <c r="C472" s="61"/>
      <c r="D472" s="58"/>
      <c r="E472" s="58"/>
      <c r="F472" s="58"/>
      <c r="G472" s="58"/>
      <c r="H472" s="58"/>
      <c r="I472" s="58"/>
      <c r="J472" s="58"/>
      <c r="K472" s="58"/>
      <c r="L472" s="58"/>
      <c r="M472" s="61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</row>
    <row r="473" spans="1:60" s="55" customFormat="1">
      <c r="A473" s="58"/>
      <c r="B473" s="58"/>
      <c r="C473" s="61"/>
      <c r="D473" s="58"/>
      <c r="E473" s="58"/>
      <c r="F473" s="58"/>
      <c r="G473" s="58"/>
      <c r="H473" s="58"/>
      <c r="I473" s="58"/>
      <c r="J473" s="58"/>
      <c r="K473" s="58"/>
      <c r="L473" s="58"/>
      <c r="M473" s="61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</row>
    <row r="474" spans="1:60" s="55" customFormat="1">
      <c r="A474" s="58"/>
      <c r="B474" s="58"/>
      <c r="C474" s="61"/>
      <c r="D474" s="58"/>
      <c r="E474" s="58"/>
      <c r="F474" s="58"/>
      <c r="G474" s="58"/>
      <c r="H474" s="58"/>
      <c r="I474" s="58"/>
      <c r="J474" s="58"/>
      <c r="K474" s="58"/>
      <c r="L474" s="58"/>
      <c r="M474" s="61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</row>
    <row r="475" spans="1:60" s="55" customFormat="1">
      <c r="A475" s="58"/>
      <c r="B475" s="58"/>
      <c r="C475" s="61"/>
      <c r="D475" s="58"/>
      <c r="E475" s="58"/>
      <c r="F475" s="58"/>
      <c r="G475" s="58"/>
      <c r="H475" s="58"/>
      <c r="I475" s="58"/>
      <c r="J475" s="58"/>
      <c r="K475" s="58"/>
      <c r="L475" s="58"/>
      <c r="M475" s="61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</row>
    <row r="476" spans="1:60" s="55" customFormat="1">
      <c r="A476" s="58"/>
      <c r="B476" s="58"/>
      <c r="C476" s="61"/>
      <c r="D476" s="58"/>
      <c r="E476" s="58"/>
      <c r="F476" s="58"/>
      <c r="G476" s="58"/>
      <c r="H476" s="58"/>
      <c r="I476" s="58"/>
      <c r="J476" s="58"/>
      <c r="K476" s="58"/>
      <c r="L476" s="58"/>
      <c r="M476" s="61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</row>
    <row r="477" spans="1:60" s="55" customFormat="1">
      <c r="A477" s="58"/>
      <c r="B477" s="58"/>
      <c r="C477" s="61"/>
      <c r="D477" s="58"/>
      <c r="E477" s="58"/>
      <c r="F477" s="58"/>
      <c r="G477" s="58"/>
      <c r="H477" s="58"/>
      <c r="I477" s="58"/>
      <c r="J477" s="58"/>
      <c r="K477" s="58"/>
      <c r="L477" s="58"/>
      <c r="M477" s="61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</row>
    <row r="478" spans="1:60" s="55" customFormat="1">
      <c r="A478" s="58"/>
      <c r="B478" s="58"/>
      <c r="C478" s="61"/>
      <c r="D478" s="58"/>
      <c r="E478" s="58"/>
      <c r="F478" s="58"/>
      <c r="G478" s="58"/>
      <c r="H478" s="58"/>
      <c r="I478" s="58"/>
      <c r="J478" s="58"/>
      <c r="K478" s="58"/>
      <c r="L478" s="58"/>
      <c r="M478" s="61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</row>
    <row r="479" spans="1:60" s="55" customFormat="1">
      <c r="A479" s="58"/>
      <c r="B479" s="58"/>
      <c r="C479" s="61"/>
      <c r="D479" s="58"/>
      <c r="E479" s="58"/>
      <c r="F479" s="58"/>
      <c r="G479" s="58"/>
      <c r="H479" s="58"/>
      <c r="I479" s="58"/>
      <c r="J479" s="58"/>
      <c r="K479" s="58"/>
      <c r="L479" s="58"/>
      <c r="M479" s="61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</row>
    <row r="480" spans="1:60" s="55" customFormat="1">
      <c r="A480" s="58"/>
      <c r="B480" s="58"/>
      <c r="C480" s="61"/>
      <c r="D480" s="58"/>
      <c r="E480" s="58"/>
      <c r="F480" s="58"/>
      <c r="G480" s="58"/>
      <c r="H480" s="58"/>
      <c r="I480" s="58"/>
      <c r="J480" s="58"/>
      <c r="K480" s="58"/>
      <c r="L480" s="58"/>
      <c r="M480" s="61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</row>
    <row r="481" spans="1:60" s="55" customFormat="1">
      <c r="A481" s="58"/>
      <c r="B481" s="58"/>
      <c r="C481" s="61"/>
      <c r="D481" s="58"/>
      <c r="E481" s="58"/>
      <c r="F481" s="58"/>
      <c r="G481" s="58"/>
      <c r="H481" s="58"/>
      <c r="I481" s="58"/>
      <c r="J481" s="58"/>
      <c r="K481" s="58"/>
      <c r="L481" s="58"/>
      <c r="M481" s="61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</row>
    <row r="482" spans="1:60" s="55" customFormat="1">
      <c r="A482" s="58"/>
      <c r="B482" s="58"/>
      <c r="C482" s="61"/>
      <c r="D482" s="58"/>
      <c r="E482" s="58"/>
      <c r="F482" s="58"/>
      <c r="G482" s="58"/>
      <c r="H482" s="58"/>
      <c r="I482" s="58"/>
      <c r="J482" s="58"/>
      <c r="K482" s="58"/>
      <c r="L482" s="58"/>
      <c r="M482" s="61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</row>
    <row r="483" spans="1:60" s="55" customFormat="1">
      <c r="A483" s="58"/>
      <c r="B483" s="58"/>
      <c r="C483" s="61"/>
      <c r="D483" s="58"/>
      <c r="E483" s="58"/>
      <c r="F483" s="58"/>
      <c r="G483" s="58"/>
      <c r="H483" s="58"/>
      <c r="I483" s="58"/>
      <c r="J483" s="58"/>
      <c r="K483" s="58"/>
      <c r="L483" s="58"/>
      <c r="M483" s="61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</row>
    <row r="484" spans="1:60" s="55" customFormat="1">
      <c r="A484" s="58"/>
      <c r="B484" s="58"/>
      <c r="C484" s="61"/>
      <c r="D484" s="58"/>
      <c r="E484" s="58"/>
      <c r="F484" s="58"/>
      <c r="G484" s="58"/>
      <c r="H484" s="58"/>
      <c r="I484" s="58"/>
      <c r="J484" s="58"/>
      <c r="K484" s="58"/>
      <c r="L484" s="58"/>
      <c r="M484" s="61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</row>
    <row r="485" spans="1:60" s="55" customFormat="1">
      <c r="A485" s="58"/>
      <c r="B485" s="58"/>
      <c r="C485" s="61"/>
      <c r="D485" s="58"/>
      <c r="E485" s="58"/>
      <c r="F485" s="58"/>
      <c r="G485" s="58"/>
      <c r="H485" s="58"/>
      <c r="I485" s="58"/>
      <c r="J485" s="58"/>
      <c r="K485" s="58"/>
      <c r="L485" s="58"/>
      <c r="M485" s="61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</row>
    <row r="486" spans="1:60" s="55" customFormat="1">
      <c r="A486" s="58"/>
      <c r="B486" s="58"/>
      <c r="C486" s="61"/>
      <c r="D486" s="58"/>
      <c r="E486" s="58"/>
      <c r="F486" s="58"/>
      <c r="G486" s="58"/>
      <c r="H486" s="58"/>
      <c r="I486" s="58"/>
      <c r="J486" s="58"/>
      <c r="K486" s="58"/>
      <c r="L486" s="58"/>
      <c r="M486" s="61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</row>
    <row r="487" spans="1:60" s="55" customFormat="1">
      <c r="A487" s="58"/>
      <c r="B487" s="58"/>
      <c r="C487" s="61"/>
      <c r="D487" s="58"/>
      <c r="E487" s="58"/>
      <c r="F487" s="58"/>
      <c r="G487" s="58"/>
      <c r="H487" s="58"/>
      <c r="I487" s="58"/>
      <c r="J487" s="58"/>
      <c r="K487" s="58"/>
      <c r="L487" s="58"/>
      <c r="M487" s="61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</row>
    <row r="488" spans="1:60" s="55" customFormat="1">
      <c r="A488" s="58"/>
      <c r="B488" s="58"/>
      <c r="C488" s="61"/>
      <c r="D488" s="58"/>
      <c r="E488" s="58"/>
      <c r="F488" s="58"/>
      <c r="G488" s="58"/>
      <c r="H488" s="58"/>
      <c r="I488" s="58"/>
      <c r="J488" s="58"/>
      <c r="K488" s="58"/>
      <c r="L488" s="58"/>
      <c r="M488" s="61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</row>
    <row r="489" spans="1:60" s="55" customFormat="1">
      <c r="A489" s="58"/>
      <c r="B489" s="58"/>
      <c r="C489" s="61"/>
      <c r="D489" s="58"/>
      <c r="E489" s="58"/>
      <c r="F489" s="58"/>
      <c r="G489" s="58"/>
      <c r="H489" s="58"/>
      <c r="I489" s="58"/>
      <c r="J489" s="58"/>
      <c r="K489" s="58"/>
      <c r="L489" s="58"/>
      <c r="M489" s="61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</row>
    <row r="490" spans="1:60" s="55" customFormat="1">
      <c r="A490" s="58"/>
      <c r="B490" s="58"/>
      <c r="C490" s="61"/>
      <c r="D490" s="58"/>
      <c r="E490" s="58"/>
      <c r="F490" s="58"/>
      <c r="G490" s="58"/>
      <c r="H490" s="58"/>
      <c r="I490" s="58"/>
      <c r="J490" s="58"/>
      <c r="K490" s="58"/>
      <c r="L490" s="58"/>
      <c r="M490" s="61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</row>
    <row r="491" spans="1:60" s="55" customFormat="1">
      <c r="A491" s="58"/>
      <c r="B491" s="58"/>
      <c r="C491" s="61"/>
      <c r="D491" s="58"/>
      <c r="E491" s="58"/>
      <c r="F491" s="58"/>
      <c r="G491" s="58"/>
      <c r="H491" s="58"/>
      <c r="I491" s="58"/>
      <c r="J491" s="58"/>
      <c r="K491" s="58"/>
      <c r="L491" s="58"/>
      <c r="M491" s="61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</row>
    <row r="492" spans="1:60" s="55" customFormat="1">
      <c r="A492" s="58"/>
      <c r="B492" s="58"/>
      <c r="C492" s="61"/>
      <c r="D492" s="58"/>
      <c r="E492" s="58"/>
      <c r="F492" s="58"/>
      <c r="G492" s="58"/>
      <c r="H492" s="58"/>
      <c r="I492" s="58"/>
      <c r="J492" s="58"/>
      <c r="K492" s="58"/>
      <c r="L492" s="58"/>
      <c r="M492" s="61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</row>
    <row r="493" spans="1:60" s="55" customFormat="1">
      <c r="A493" s="58"/>
      <c r="B493" s="58"/>
      <c r="C493" s="61"/>
      <c r="D493" s="58"/>
      <c r="E493" s="58"/>
      <c r="F493" s="58"/>
      <c r="G493" s="58"/>
      <c r="H493" s="58"/>
      <c r="I493" s="58"/>
      <c r="J493" s="58"/>
      <c r="K493" s="58"/>
      <c r="L493" s="58"/>
      <c r="M493" s="61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</row>
    <row r="494" spans="1:60" s="55" customFormat="1">
      <c r="A494" s="58"/>
      <c r="B494" s="58"/>
      <c r="C494" s="61"/>
      <c r="D494" s="58"/>
      <c r="E494" s="58"/>
      <c r="F494" s="58"/>
      <c r="G494" s="58"/>
      <c r="H494" s="58"/>
      <c r="I494" s="58"/>
      <c r="J494" s="58"/>
      <c r="K494" s="58"/>
      <c r="L494" s="58"/>
      <c r="M494" s="61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</row>
    <row r="495" spans="1:60" s="55" customFormat="1">
      <c r="A495" s="58"/>
      <c r="B495" s="58"/>
      <c r="C495" s="61"/>
      <c r="D495" s="58"/>
      <c r="E495" s="58"/>
      <c r="F495" s="58"/>
      <c r="G495" s="58"/>
      <c r="H495" s="58"/>
      <c r="I495" s="58"/>
      <c r="J495" s="58"/>
      <c r="K495" s="58"/>
      <c r="L495" s="58"/>
      <c r="M495" s="61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</row>
    <row r="496" spans="1:60" s="55" customFormat="1">
      <c r="A496" s="58"/>
      <c r="B496" s="58"/>
      <c r="C496" s="61"/>
      <c r="D496" s="58"/>
      <c r="E496" s="58"/>
      <c r="F496" s="58"/>
      <c r="G496" s="58"/>
      <c r="H496" s="58"/>
      <c r="I496" s="58"/>
      <c r="J496" s="58"/>
      <c r="K496" s="58"/>
      <c r="L496" s="58"/>
      <c r="M496" s="61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</row>
    <row r="497" spans="1:60" s="55" customFormat="1">
      <c r="A497" s="58"/>
      <c r="B497" s="58"/>
      <c r="C497" s="61"/>
      <c r="D497" s="58"/>
      <c r="E497" s="58"/>
      <c r="F497" s="58"/>
      <c r="G497" s="58"/>
      <c r="H497" s="58"/>
      <c r="I497" s="58"/>
      <c r="J497" s="58"/>
      <c r="K497" s="58"/>
      <c r="L497" s="58"/>
      <c r="M497" s="61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</row>
    <row r="498" spans="1:60" s="55" customFormat="1">
      <c r="A498" s="58"/>
      <c r="B498" s="58"/>
      <c r="C498" s="61"/>
      <c r="D498" s="58"/>
      <c r="E498" s="58"/>
      <c r="F498" s="58"/>
      <c r="G498" s="58"/>
      <c r="H498" s="58"/>
      <c r="I498" s="58"/>
      <c r="J498" s="58"/>
      <c r="K498" s="58"/>
      <c r="L498" s="58"/>
      <c r="M498" s="61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</row>
    <row r="499" spans="1:60" s="55" customFormat="1">
      <c r="A499" s="58"/>
      <c r="B499" s="58"/>
      <c r="C499" s="61"/>
      <c r="D499" s="58"/>
      <c r="E499" s="58"/>
      <c r="F499" s="58"/>
      <c r="G499" s="58"/>
      <c r="H499" s="58"/>
      <c r="I499" s="58"/>
      <c r="J499" s="58"/>
      <c r="K499" s="58"/>
      <c r="L499" s="58"/>
      <c r="M499" s="61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</row>
    <row r="500" spans="1:60" s="55" customFormat="1">
      <c r="A500" s="58"/>
      <c r="B500" s="58"/>
      <c r="C500" s="61"/>
      <c r="D500" s="58"/>
      <c r="E500" s="58"/>
      <c r="F500" s="58"/>
      <c r="G500" s="58"/>
      <c r="H500" s="58"/>
      <c r="I500" s="58"/>
      <c r="J500" s="58"/>
      <c r="K500" s="58"/>
      <c r="L500" s="58"/>
      <c r="M500" s="61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</row>
    <row r="501" spans="1:60" s="55" customFormat="1">
      <c r="A501" s="58"/>
      <c r="B501" s="58"/>
      <c r="C501" s="61"/>
      <c r="D501" s="58"/>
      <c r="E501" s="58"/>
      <c r="F501" s="58"/>
      <c r="G501" s="58"/>
      <c r="H501" s="58"/>
      <c r="I501" s="58"/>
      <c r="J501" s="58"/>
      <c r="K501" s="58"/>
      <c r="L501" s="58"/>
      <c r="M501" s="61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</row>
    <row r="502" spans="1:60" s="55" customFormat="1">
      <c r="A502" s="58"/>
      <c r="B502" s="58"/>
      <c r="C502" s="61"/>
      <c r="D502" s="58"/>
      <c r="E502" s="58"/>
      <c r="F502" s="58"/>
      <c r="G502" s="58"/>
      <c r="H502" s="58"/>
      <c r="I502" s="58"/>
      <c r="J502" s="58"/>
      <c r="K502" s="58"/>
      <c r="L502" s="58"/>
      <c r="M502" s="61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</row>
    <row r="503" spans="1:60" s="55" customFormat="1">
      <c r="A503" s="58"/>
      <c r="B503" s="58"/>
      <c r="C503" s="61"/>
      <c r="D503" s="58"/>
      <c r="E503" s="58"/>
      <c r="F503" s="58"/>
      <c r="G503" s="58"/>
      <c r="H503" s="58"/>
      <c r="I503" s="58"/>
      <c r="J503" s="58"/>
      <c r="K503" s="58"/>
      <c r="L503" s="58"/>
      <c r="M503" s="61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</row>
    <row r="504" spans="1:60" s="55" customFormat="1">
      <c r="A504" s="58"/>
      <c r="B504" s="58"/>
      <c r="C504" s="61"/>
      <c r="D504" s="58"/>
      <c r="E504" s="58"/>
      <c r="F504" s="58"/>
      <c r="G504" s="58"/>
      <c r="H504" s="58"/>
      <c r="I504" s="58"/>
      <c r="J504" s="58"/>
      <c r="K504" s="58"/>
      <c r="L504" s="58"/>
      <c r="M504" s="61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</row>
    <row r="505" spans="1:60" s="55" customFormat="1">
      <c r="A505" s="58"/>
      <c r="B505" s="58"/>
      <c r="C505" s="61"/>
      <c r="D505" s="58"/>
      <c r="E505" s="58"/>
      <c r="F505" s="58"/>
      <c r="G505" s="58"/>
      <c r="H505" s="58"/>
      <c r="I505" s="58"/>
      <c r="J505" s="58"/>
      <c r="K505" s="58"/>
      <c r="L505" s="58"/>
      <c r="M505" s="61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</row>
    <row r="506" spans="1:60" s="55" customFormat="1">
      <c r="A506" s="58"/>
      <c r="B506" s="58"/>
      <c r="C506" s="61"/>
      <c r="D506" s="58"/>
      <c r="E506" s="58"/>
      <c r="F506" s="58"/>
      <c r="G506" s="58"/>
      <c r="H506" s="58"/>
      <c r="I506" s="58"/>
      <c r="J506" s="58"/>
      <c r="K506" s="58"/>
      <c r="L506" s="58"/>
      <c r="M506" s="61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</row>
    <row r="507" spans="1:60" s="55" customFormat="1">
      <c r="A507" s="58"/>
      <c r="B507" s="58"/>
      <c r="C507" s="61"/>
      <c r="D507" s="58"/>
      <c r="E507" s="58"/>
      <c r="F507" s="58"/>
      <c r="G507" s="58"/>
      <c r="H507" s="58"/>
      <c r="I507" s="58"/>
      <c r="J507" s="58"/>
      <c r="K507" s="58"/>
      <c r="L507" s="58"/>
      <c r="M507" s="61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</row>
    <row r="508" spans="1:60" s="55" customFormat="1">
      <c r="A508" s="58"/>
      <c r="B508" s="58"/>
      <c r="C508" s="61"/>
      <c r="D508" s="58"/>
      <c r="E508" s="58"/>
      <c r="F508" s="58"/>
      <c r="G508" s="58"/>
      <c r="H508" s="58"/>
      <c r="I508" s="58"/>
      <c r="J508" s="58"/>
      <c r="K508" s="58"/>
      <c r="L508" s="58"/>
      <c r="M508" s="61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</row>
    <row r="509" spans="1:60" s="55" customFormat="1">
      <c r="A509" s="58"/>
      <c r="B509" s="58"/>
      <c r="C509" s="61"/>
      <c r="D509" s="58"/>
      <c r="E509" s="58"/>
      <c r="F509" s="58"/>
      <c r="G509" s="58"/>
      <c r="H509" s="58"/>
      <c r="I509" s="58"/>
      <c r="J509" s="58"/>
      <c r="K509" s="58"/>
      <c r="L509" s="58"/>
      <c r="M509" s="61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</row>
    <row r="510" spans="1:60" s="55" customFormat="1">
      <c r="A510" s="58"/>
      <c r="B510" s="58"/>
      <c r="C510" s="61"/>
      <c r="D510" s="58"/>
      <c r="E510" s="58"/>
      <c r="F510" s="58"/>
      <c r="G510" s="58"/>
      <c r="H510" s="58"/>
      <c r="I510" s="58"/>
      <c r="J510" s="58"/>
      <c r="K510" s="58"/>
      <c r="L510" s="58"/>
      <c r="M510" s="61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</row>
    <row r="511" spans="1:60" s="55" customFormat="1">
      <c r="A511" s="58"/>
      <c r="B511" s="58"/>
      <c r="C511" s="61"/>
      <c r="D511" s="58"/>
      <c r="E511" s="58"/>
      <c r="F511" s="58"/>
      <c r="G511" s="58"/>
      <c r="H511" s="58"/>
      <c r="I511" s="58"/>
      <c r="J511" s="58"/>
      <c r="K511" s="58"/>
      <c r="L511" s="58"/>
      <c r="M511" s="61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</row>
    <row r="512" spans="1:60" s="55" customFormat="1">
      <c r="A512" s="58"/>
      <c r="B512" s="58"/>
      <c r="C512" s="61"/>
      <c r="D512" s="58"/>
      <c r="E512" s="58"/>
      <c r="F512" s="58"/>
      <c r="G512" s="58"/>
      <c r="H512" s="58"/>
      <c r="I512" s="58"/>
      <c r="J512" s="58"/>
      <c r="K512" s="58"/>
      <c r="L512" s="58"/>
      <c r="M512" s="61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</row>
    <row r="513" spans="1:60" s="55" customFormat="1">
      <c r="A513" s="58"/>
      <c r="B513" s="58"/>
      <c r="C513" s="61"/>
      <c r="D513" s="58"/>
      <c r="E513" s="58"/>
      <c r="F513" s="58"/>
      <c r="G513" s="58"/>
      <c r="H513" s="58"/>
      <c r="I513" s="58"/>
      <c r="J513" s="58"/>
      <c r="K513" s="58"/>
      <c r="L513" s="58"/>
      <c r="M513" s="61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</row>
    <row r="514" spans="1:60" s="55" customFormat="1">
      <c r="A514" s="58"/>
      <c r="B514" s="58"/>
      <c r="C514" s="61"/>
      <c r="D514" s="58"/>
      <c r="E514" s="58"/>
      <c r="F514" s="58"/>
      <c r="G514" s="58"/>
      <c r="H514" s="58"/>
      <c r="I514" s="58"/>
      <c r="J514" s="58"/>
      <c r="K514" s="58"/>
      <c r="L514" s="58"/>
      <c r="M514" s="61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</row>
    <row r="515" spans="1:60" s="55" customFormat="1">
      <c r="A515" s="58"/>
      <c r="B515" s="58"/>
      <c r="C515" s="61"/>
      <c r="D515" s="58"/>
      <c r="E515" s="58"/>
      <c r="F515" s="58"/>
      <c r="G515" s="58"/>
      <c r="H515" s="58"/>
      <c r="I515" s="58"/>
      <c r="J515" s="58"/>
      <c r="K515" s="58"/>
      <c r="L515" s="58"/>
      <c r="M515" s="61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</row>
    <row r="516" spans="1:60" s="55" customFormat="1">
      <c r="A516" s="58"/>
      <c r="B516" s="58"/>
      <c r="C516" s="61"/>
      <c r="D516" s="58"/>
      <c r="E516" s="58"/>
      <c r="F516" s="58"/>
      <c r="G516" s="58"/>
      <c r="H516" s="58"/>
      <c r="I516" s="58"/>
      <c r="J516" s="58"/>
      <c r="K516" s="58"/>
      <c r="L516" s="58"/>
      <c r="M516" s="61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</row>
    <row r="517" spans="1:60" s="55" customFormat="1">
      <c r="A517" s="58"/>
      <c r="B517" s="58"/>
      <c r="C517" s="61"/>
      <c r="D517" s="58"/>
      <c r="E517" s="58"/>
      <c r="F517" s="58"/>
      <c r="G517" s="58"/>
      <c r="H517" s="58"/>
      <c r="I517" s="58"/>
      <c r="J517" s="58"/>
      <c r="K517" s="58"/>
      <c r="L517" s="58"/>
      <c r="M517" s="61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</row>
    <row r="518" spans="1:60" s="55" customFormat="1">
      <c r="A518" s="58"/>
      <c r="B518" s="58"/>
      <c r="C518" s="61"/>
      <c r="D518" s="58"/>
      <c r="E518" s="58"/>
      <c r="F518" s="58"/>
      <c r="G518" s="58"/>
      <c r="H518" s="58"/>
      <c r="I518" s="58"/>
      <c r="J518" s="58"/>
      <c r="K518" s="58"/>
      <c r="L518" s="58"/>
      <c r="M518" s="61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</row>
    <row r="519" spans="1:60" s="55" customFormat="1">
      <c r="A519" s="58"/>
      <c r="B519" s="58"/>
      <c r="C519" s="61"/>
      <c r="D519" s="58"/>
      <c r="E519" s="58"/>
      <c r="F519" s="58"/>
      <c r="G519" s="58"/>
      <c r="H519" s="58"/>
      <c r="I519" s="58"/>
      <c r="J519" s="58"/>
      <c r="K519" s="58"/>
      <c r="L519" s="58"/>
      <c r="M519" s="61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</row>
    <row r="520" spans="1:60" s="55" customFormat="1">
      <c r="A520" s="58"/>
      <c r="B520" s="58"/>
      <c r="C520" s="61"/>
      <c r="D520" s="58"/>
      <c r="E520" s="58"/>
      <c r="F520" s="58"/>
      <c r="G520" s="58"/>
      <c r="H520" s="58"/>
      <c r="I520" s="58"/>
      <c r="J520" s="58"/>
      <c r="K520" s="58"/>
      <c r="L520" s="58"/>
      <c r="M520" s="61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</row>
    <row r="521" spans="1:60" s="55" customFormat="1">
      <c r="A521" s="58"/>
      <c r="B521" s="58"/>
      <c r="C521" s="61"/>
      <c r="D521" s="58"/>
      <c r="E521" s="58"/>
      <c r="F521" s="58"/>
      <c r="G521" s="58"/>
      <c r="H521" s="58"/>
      <c r="I521" s="58"/>
      <c r="J521" s="58"/>
      <c r="K521" s="58"/>
      <c r="L521" s="58"/>
      <c r="M521" s="61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</row>
    <row r="522" spans="1:60" s="55" customFormat="1">
      <c r="A522" s="58"/>
      <c r="B522" s="58"/>
      <c r="C522" s="61"/>
      <c r="D522" s="58"/>
      <c r="E522" s="58"/>
      <c r="F522" s="58"/>
      <c r="G522" s="58"/>
      <c r="H522" s="58"/>
      <c r="I522" s="58"/>
      <c r="J522" s="58"/>
      <c r="K522" s="58"/>
      <c r="L522" s="58"/>
      <c r="M522" s="61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</row>
    <row r="523" spans="1:60" s="55" customFormat="1">
      <c r="A523" s="58"/>
      <c r="B523" s="58"/>
      <c r="C523" s="61"/>
      <c r="D523" s="58"/>
      <c r="E523" s="58"/>
      <c r="F523" s="58"/>
      <c r="G523" s="58"/>
      <c r="H523" s="58"/>
      <c r="I523" s="58"/>
      <c r="J523" s="58"/>
      <c r="K523" s="58"/>
      <c r="L523" s="58"/>
      <c r="M523" s="61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</row>
    <row r="524" spans="1:60" s="55" customFormat="1">
      <c r="A524" s="58"/>
      <c r="B524" s="58"/>
      <c r="C524" s="61"/>
      <c r="D524" s="58"/>
      <c r="E524" s="58"/>
      <c r="F524" s="58"/>
      <c r="G524" s="58"/>
      <c r="H524" s="58"/>
      <c r="I524" s="58"/>
      <c r="J524" s="58"/>
      <c r="K524" s="58"/>
      <c r="L524" s="58"/>
      <c r="M524" s="61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</row>
    <row r="525" spans="1:60" s="55" customFormat="1">
      <c r="A525" s="58"/>
      <c r="B525" s="58"/>
      <c r="C525" s="61"/>
      <c r="D525" s="58"/>
      <c r="E525" s="58"/>
      <c r="F525" s="58"/>
      <c r="G525" s="58"/>
      <c r="H525" s="58"/>
      <c r="I525" s="58"/>
      <c r="J525" s="58"/>
      <c r="K525" s="58"/>
      <c r="L525" s="58"/>
      <c r="M525" s="61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</row>
    <row r="526" spans="1:60" s="55" customFormat="1">
      <c r="A526" s="58"/>
      <c r="B526" s="58"/>
      <c r="C526" s="61"/>
      <c r="D526" s="58"/>
      <c r="E526" s="58"/>
      <c r="F526" s="58"/>
      <c r="G526" s="58"/>
      <c r="H526" s="58"/>
      <c r="I526" s="58"/>
      <c r="J526" s="58"/>
      <c r="K526" s="58"/>
      <c r="L526" s="58"/>
      <c r="M526" s="61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</row>
    <row r="527" spans="1:60" s="55" customFormat="1">
      <c r="A527" s="58"/>
      <c r="B527" s="58"/>
      <c r="C527" s="61"/>
      <c r="D527" s="58"/>
      <c r="E527" s="58"/>
      <c r="F527" s="58"/>
      <c r="G527" s="58"/>
      <c r="H527" s="58"/>
      <c r="I527" s="58"/>
      <c r="J527" s="58"/>
      <c r="K527" s="58"/>
      <c r="L527" s="58"/>
      <c r="M527" s="61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</row>
    <row r="528" spans="1:60" s="55" customFormat="1">
      <c r="A528" s="58"/>
      <c r="B528" s="58"/>
      <c r="C528" s="61"/>
      <c r="D528" s="58"/>
      <c r="E528" s="58"/>
      <c r="F528" s="58"/>
      <c r="G528" s="58"/>
      <c r="H528" s="58"/>
      <c r="I528" s="58"/>
      <c r="J528" s="58"/>
      <c r="K528" s="58"/>
      <c r="L528" s="58"/>
      <c r="M528" s="61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</row>
    <row r="529" spans="1:60" s="55" customFormat="1">
      <c r="A529" s="58"/>
      <c r="B529" s="58"/>
      <c r="C529" s="61"/>
      <c r="D529" s="58"/>
      <c r="E529" s="58"/>
      <c r="F529" s="58"/>
      <c r="G529" s="58"/>
      <c r="H529" s="58"/>
      <c r="I529" s="58"/>
      <c r="J529" s="58"/>
      <c r="K529" s="58"/>
      <c r="L529" s="58"/>
      <c r="M529" s="61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</row>
    <row r="530" spans="1:60" s="55" customFormat="1">
      <c r="A530" s="58"/>
      <c r="B530" s="58"/>
      <c r="C530" s="61"/>
      <c r="D530" s="58"/>
      <c r="E530" s="58"/>
      <c r="F530" s="58"/>
      <c r="G530" s="58"/>
      <c r="H530" s="58"/>
      <c r="I530" s="58"/>
      <c r="J530" s="58"/>
      <c r="K530" s="58"/>
      <c r="L530" s="58"/>
      <c r="M530" s="61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</row>
    <row r="531" spans="1:60" s="55" customFormat="1">
      <c r="A531" s="58"/>
      <c r="B531" s="58"/>
      <c r="C531" s="61"/>
      <c r="D531" s="58"/>
      <c r="E531" s="58"/>
      <c r="F531" s="58"/>
      <c r="G531" s="58"/>
      <c r="H531" s="58"/>
      <c r="I531" s="58"/>
      <c r="J531" s="58"/>
      <c r="K531" s="58"/>
      <c r="L531" s="58"/>
      <c r="M531" s="61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</row>
    <row r="532" spans="1:60" s="55" customFormat="1">
      <c r="A532" s="58"/>
      <c r="B532" s="58"/>
      <c r="C532" s="61"/>
      <c r="D532" s="58"/>
      <c r="E532" s="58"/>
      <c r="F532" s="58"/>
      <c r="G532" s="58"/>
      <c r="H532" s="58"/>
      <c r="I532" s="58"/>
      <c r="J532" s="58"/>
      <c r="K532" s="58"/>
      <c r="L532" s="58"/>
      <c r="M532" s="61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</row>
    <row r="533" spans="1:60" s="55" customFormat="1">
      <c r="A533" s="58"/>
      <c r="B533" s="58"/>
      <c r="C533" s="61"/>
      <c r="D533" s="58"/>
      <c r="E533" s="58"/>
      <c r="F533" s="58"/>
      <c r="G533" s="58"/>
      <c r="H533" s="58"/>
      <c r="I533" s="58"/>
      <c r="J533" s="58"/>
      <c r="K533" s="58"/>
      <c r="L533" s="58"/>
      <c r="M533" s="61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</row>
    <row r="534" spans="1:60" s="55" customFormat="1">
      <c r="A534" s="58"/>
      <c r="B534" s="58"/>
      <c r="C534" s="61"/>
      <c r="D534" s="58"/>
      <c r="E534" s="58"/>
      <c r="F534" s="58"/>
      <c r="G534" s="58"/>
      <c r="H534" s="58"/>
      <c r="I534" s="58"/>
      <c r="J534" s="58"/>
      <c r="K534" s="58"/>
      <c r="L534" s="58"/>
      <c r="M534" s="61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</row>
    <row r="535" spans="1:60" s="55" customFormat="1">
      <c r="A535" s="58"/>
      <c r="B535" s="58"/>
      <c r="C535" s="61"/>
      <c r="D535" s="58"/>
      <c r="E535" s="58"/>
      <c r="F535" s="58"/>
      <c r="G535" s="58"/>
      <c r="H535" s="58"/>
      <c r="I535" s="58"/>
      <c r="J535" s="58"/>
      <c r="K535" s="58"/>
      <c r="L535" s="58"/>
      <c r="M535" s="61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</row>
    <row r="536" spans="1:60" s="55" customFormat="1">
      <c r="A536" s="58"/>
      <c r="B536" s="58"/>
      <c r="C536" s="61"/>
      <c r="D536" s="58"/>
      <c r="E536" s="58"/>
      <c r="F536" s="58"/>
      <c r="G536" s="58"/>
      <c r="H536" s="58"/>
      <c r="I536" s="58"/>
      <c r="J536" s="58"/>
      <c r="K536" s="58"/>
      <c r="L536" s="58"/>
      <c r="M536" s="61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</row>
    <row r="537" spans="1:60" s="55" customFormat="1">
      <c r="A537" s="58"/>
      <c r="B537" s="58"/>
      <c r="C537" s="61"/>
      <c r="D537" s="58"/>
      <c r="E537" s="58"/>
      <c r="F537" s="58"/>
      <c r="G537" s="58"/>
      <c r="H537" s="58"/>
      <c r="I537" s="58"/>
      <c r="J537" s="58"/>
      <c r="K537" s="58"/>
      <c r="L537" s="58"/>
      <c r="M537" s="61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</row>
    <row r="538" spans="1:60" s="55" customFormat="1">
      <c r="A538" s="58"/>
      <c r="B538" s="58"/>
      <c r="C538" s="61"/>
      <c r="D538" s="58"/>
      <c r="E538" s="58"/>
      <c r="F538" s="58"/>
      <c r="G538" s="58"/>
      <c r="H538" s="58"/>
      <c r="I538" s="58"/>
      <c r="J538" s="58"/>
      <c r="K538" s="58"/>
      <c r="L538" s="58"/>
      <c r="M538" s="61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</row>
    <row r="539" spans="1:60" s="55" customFormat="1">
      <c r="A539" s="58"/>
      <c r="B539" s="58"/>
      <c r="C539" s="61"/>
      <c r="D539" s="58"/>
      <c r="E539" s="58"/>
      <c r="F539" s="58"/>
      <c r="G539" s="58"/>
      <c r="H539" s="58"/>
      <c r="I539" s="58"/>
      <c r="J539" s="58"/>
      <c r="K539" s="58"/>
      <c r="L539" s="58"/>
      <c r="M539" s="61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</row>
    <row r="540" spans="1:60" s="55" customFormat="1">
      <c r="A540" s="58"/>
      <c r="B540" s="58"/>
      <c r="C540" s="61"/>
      <c r="D540" s="58"/>
      <c r="E540" s="58"/>
      <c r="F540" s="58"/>
      <c r="G540" s="58"/>
      <c r="H540" s="58"/>
      <c r="I540" s="58"/>
      <c r="J540" s="58"/>
      <c r="K540" s="58"/>
      <c r="L540" s="58"/>
      <c r="M540" s="61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</row>
    <row r="541" spans="1:60" s="55" customFormat="1">
      <c r="A541" s="58"/>
      <c r="B541" s="58"/>
      <c r="C541" s="61"/>
      <c r="D541" s="58"/>
      <c r="E541" s="58"/>
      <c r="F541" s="58"/>
      <c r="G541" s="58"/>
      <c r="H541" s="58"/>
      <c r="I541" s="58"/>
      <c r="J541" s="58"/>
      <c r="K541" s="58"/>
      <c r="L541" s="58"/>
      <c r="M541" s="61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</row>
    <row r="542" spans="1:60" s="55" customFormat="1">
      <c r="A542" s="58"/>
      <c r="B542" s="58"/>
      <c r="C542" s="61"/>
      <c r="D542" s="58"/>
      <c r="E542" s="58"/>
      <c r="F542" s="58"/>
      <c r="G542" s="58"/>
      <c r="H542" s="58"/>
      <c r="I542" s="58"/>
      <c r="J542" s="58"/>
      <c r="K542" s="58"/>
      <c r="L542" s="58"/>
      <c r="M542" s="61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</row>
    <row r="543" spans="1:60" s="55" customFormat="1">
      <c r="A543" s="58"/>
      <c r="B543" s="58"/>
      <c r="C543" s="61"/>
      <c r="D543" s="58"/>
      <c r="E543" s="58"/>
      <c r="F543" s="58"/>
      <c r="G543" s="58"/>
      <c r="H543" s="58"/>
      <c r="I543" s="58"/>
      <c r="J543" s="58"/>
      <c r="K543" s="58"/>
      <c r="L543" s="58"/>
      <c r="M543" s="61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</row>
    <row r="544" spans="1:60" s="55" customFormat="1">
      <c r="A544" s="58"/>
      <c r="B544" s="58"/>
      <c r="C544" s="61"/>
      <c r="D544" s="58"/>
      <c r="E544" s="58"/>
      <c r="F544" s="58"/>
      <c r="G544" s="58"/>
      <c r="H544" s="58"/>
      <c r="I544" s="58"/>
      <c r="J544" s="58"/>
      <c r="K544" s="58"/>
      <c r="L544" s="58"/>
      <c r="M544" s="61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</row>
    <row r="545" spans="1:60" s="55" customFormat="1">
      <c r="A545" s="58"/>
      <c r="B545" s="58"/>
      <c r="C545" s="61"/>
      <c r="D545" s="58"/>
      <c r="E545" s="58"/>
      <c r="F545" s="58"/>
      <c r="G545" s="58"/>
      <c r="H545" s="58"/>
      <c r="I545" s="58"/>
      <c r="J545" s="58"/>
      <c r="K545" s="58"/>
      <c r="L545" s="58"/>
      <c r="M545" s="61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</row>
    <row r="546" spans="1:60" s="55" customFormat="1">
      <c r="A546" s="58"/>
      <c r="B546" s="58"/>
      <c r="C546" s="61"/>
      <c r="D546" s="58"/>
      <c r="E546" s="58"/>
      <c r="F546" s="58"/>
      <c r="G546" s="58"/>
      <c r="H546" s="58"/>
      <c r="I546" s="58"/>
      <c r="J546" s="58"/>
      <c r="K546" s="58"/>
      <c r="L546" s="58"/>
      <c r="M546" s="61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</row>
    <row r="547" spans="1:60" s="55" customFormat="1">
      <c r="A547" s="58"/>
      <c r="B547" s="58"/>
      <c r="C547" s="61"/>
      <c r="D547" s="58"/>
      <c r="E547" s="58"/>
      <c r="F547" s="58"/>
      <c r="G547" s="58"/>
      <c r="H547" s="58"/>
      <c r="I547" s="58"/>
      <c r="J547" s="58"/>
      <c r="K547" s="58"/>
      <c r="L547" s="58"/>
      <c r="M547" s="61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</row>
    <row r="548" spans="1:60" s="55" customFormat="1">
      <c r="A548" s="58"/>
      <c r="B548" s="58"/>
      <c r="C548" s="61"/>
      <c r="D548" s="58"/>
      <c r="E548" s="58"/>
      <c r="F548" s="58"/>
      <c r="G548" s="58"/>
      <c r="H548" s="58"/>
      <c r="I548" s="58"/>
      <c r="J548" s="58"/>
      <c r="K548" s="58"/>
      <c r="L548" s="58"/>
      <c r="M548" s="61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</row>
    <row r="549" spans="1:60" s="55" customFormat="1">
      <c r="A549" s="58"/>
      <c r="B549" s="58"/>
      <c r="C549" s="61"/>
      <c r="D549" s="58"/>
      <c r="E549" s="58"/>
      <c r="F549" s="58"/>
      <c r="G549" s="58"/>
      <c r="H549" s="58"/>
      <c r="I549" s="58"/>
      <c r="J549" s="58"/>
      <c r="K549" s="58"/>
      <c r="L549" s="58"/>
      <c r="M549" s="61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</row>
    <row r="550" spans="1:60" s="55" customFormat="1">
      <c r="A550" s="58"/>
      <c r="B550" s="58"/>
      <c r="C550" s="61"/>
      <c r="D550" s="58"/>
      <c r="E550" s="58"/>
      <c r="F550" s="58"/>
      <c r="G550" s="58"/>
      <c r="H550" s="58"/>
      <c r="I550" s="58"/>
      <c r="J550" s="58"/>
      <c r="K550" s="58"/>
      <c r="L550" s="58"/>
      <c r="M550" s="61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</row>
    <row r="551" spans="1:60" s="55" customFormat="1">
      <c r="A551" s="58"/>
      <c r="B551" s="58"/>
      <c r="C551" s="61"/>
      <c r="D551" s="58"/>
      <c r="E551" s="58"/>
      <c r="F551" s="58"/>
      <c r="G551" s="58"/>
      <c r="H551" s="58"/>
      <c r="I551" s="58"/>
      <c r="J551" s="58"/>
      <c r="K551" s="58"/>
      <c r="L551" s="58"/>
      <c r="M551" s="61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</row>
    <row r="552" spans="1:60" s="55" customFormat="1">
      <c r="A552" s="58"/>
      <c r="B552" s="58"/>
      <c r="C552" s="61"/>
      <c r="D552" s="58"/>
      <c r="E552" s="58"/>
      <c r="F552" s="58"/>
      <c r="G552" s="58"/>
      <c r="H552" s="58"/>
      <c r="I552" s="58"/>
      <c r="J552" s="58"/>
      <c r="K552" s="58"/>
      <c r="L552" s="58"/>
      <c r="M552" s="61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</row>
    <row r="553" spans="1:60" s="55" customFormat="1">
      <c r="A553" s="58"/>
      <c r="B553" s="58"/>
      <c r="C553" s="61"/>
      <c r="D553" s="58"/>
      <c r="E553" s="58"/>
      <c r="F553" s="58"/>
      <c r="G553" s="58"/>
      <c r="H553" s="58"/>
      <c r="I553" s="58"/>
      <c r="J553" s="58"/>
      <c r="K553" s="58"/>
      <c r="L553" s="58"/>
      <c r="M553" s="61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</row>
    <row r="554" spans="1:60" s="55" customFormat="1">
      <c r="A554" s="58"/>
      <c r="B554" s="58"/>
      <c r="C554" s="61"/>
      <c r="D554" s="58"/>
      <c r="E554" s="58"/>
      <c r="F554" s="58"/>
      <c r="G554" s="58"/>
      <c r="H554" s="58"/>
      <c r="I554" s="58"/>
      <c r="J554" s="58"/>
      <c r="K554" s="58"/>
      <c r="L554" s="58"/>
      <c r="M554" s="61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</row>
    <row r="555" spans="1:60" s="55" customFormat="1">
      <c r="A555" s="58"/>
      <c r="B555" s="58"/>
      <c r="C555" s="61"/>
      <c r="D555" s="58"/>
      <c r="E555" s="58"/>
      <c r="F555" s="58"/>
      <c r="G555" s="58"/>
      <c r="H555" s="58"/>
      <c r="I555" s="58"/>
      <c r="J555" s="58"/>
      <c r="K555" s="58"/>
      <c r="L555" s="58"/>
      <c r="M555" s="61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</row>
    <row r="556" spans="1:60" s="55" customFormat="1">
      <c r="A556" s="58"/>
      <c r="B556" s="58"/>
      <c r="C556" s="61"/>
      <c r="D556" s="58"/>
      <c r="E556" s="58"/>
      <c r="F556" s="58"/>
      <c r="G556" s="58"/>
      <c r="H556" s="58"/>
      <c r="I556" s="58"/>
      <c r="J556" s="58"/>
      <c r="K556" s="58"/>
      <c r="L556" s="58"/>
      <c r="M556" s="61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</row>
    <row r="557" spans="1:60" s="55" customFormat="1">
      <c r="A557" s="58"/>
      <c r="B557" s="58"/>
      <c r="C557" s="61"/>
      <c r="D557" s="58"/>
      <c r="E557" s="58"/>
      <c r="F557" s="58"/>
      <c r="G557" s="58"/>
      <c r="H557" s="58"/>
      <c r="I557" s="58"/>
      <c r="J557" s="58"/>
      <c r="K557" s="58"/>
      <c r="L557" s="58"/>
      <c r="M557" s="61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</row>
    <row r="558" spans="1:60" s="55" customFormat="1">
      <c r="A558" s="58"/>
      <c r="B558" s="58"/>
      <c r="C558" s="61"/>
      <c r="D558" s="58"/>
      <c r="E558" s="58"/>
      <c r="F558" s="58"/>
      <c r="G558" s="58"/>
      <c r="H558" s="58"/>
      <c r="I558" s="58"/>
      <c r="J558" s="58"/>
      <c r="K558" s="58"/>
      <c r="L558" s="58"/>
      <c r="M558" s="61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</row>
    <row r="559" spans="1:60" s="55" customFormat="1">
      <c r="A559" s="58"/>
      <c r="B559" s="58"/>
      <c r="C559" s="61"/>
      <c r="D559" s="58"/>
      <c r="E559" s="58"/>
      <c r="F559" s="58"/>
      <c r="G559" s="58"/>
      <c r="H559" s="58"/>
      <c r="I559" s="58"/>
      <c r="J559" s="58"/>
      <c r="K559" s="58"/>
      <c r="L559" s="58"/>
      <c r="M559" s="61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</row>
    <row r="560" spans="1:60" s="55" customFormat="1">
      <c r="A560" s="58"/>
      <c r="B560" s="58"/>
      <c r="C560" s="61"/>
      <c r="D560" s="58"/>
      <c r="E560" s="58"/>
      <c r="F560" s="58"/>
      <c r="G560" s="58"/>
      <c r="H560" s="58"/>
      <c r="I560" s="58"/>
      <c r="J560" s="58"/>
      <c r="K560" s="58"/>
      <c r="L560" s="58"/>
      <c r="M560" s="61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</row>
    <row r="561" spans="1:60" s="55" customFormat="1">
      <c r="A561" s="58"/>
      <c r="B561" s="58"/>
      <c r="C561" s="61"/>
      <c r="D561" s="58"/>
      <c r="E561" s="58"/>
      <c r="F561" s="58"/>
      <c r="G561" s="58"/>
      <c r="H561" s="58"/>
      <c r="I561" s="58"/>
      <c r="J561" s="58"/>
      <c r="K561" s="58"/>
      <c r="L561" s="58"/>
      <c r="M561" s="61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</row>
    <row r="562" spans="1:60" s="55" customFormat="1">
      <c r="A562" s="58"/>
      <c r="B562" s="58"/>
      <c r="C562" s="61"/>
      <c r="D562" s="58"/>
      <c r="E562" s="58"/>
      <c r="F562" s="58"/>
      <c r="G562" s="58"/>
      <c r="H562" s="58"/>
      <c r="I562" s="58"/>
      <c r="J562" s="58"/>
      <c r="K562" s="58"/>
      <c r="L562" s="58"/>
      <c r="M562" s="61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</row>
    <row r="563" spans="1:60" s="55" customFormat="1">
      <c r="A563" s="58"/>
      <c r="B563" s="58"/>
      <c r="C563" s="61"/>
      <c r="D563" s="58"/>
      <c r="E563" s="58"/>
      <c r="F563" s="58"/>
      <c r="G563" s="58"/>
      <c r="H563" s="58"/>
      <c r="I563" s="58"/>
      <c r="J563" s="58"/>
      <c r="K563" s="58"/>
      <c r="L563" s="58"/>
      <c r="M563" s="61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</row>
    <row r="564" spans="1:60" s="55" customFormat="1">
      <c r="A564" s="58"/>
      <c r="B564" s="58"/>
      <c r="C564" s="61"/>
      <c r="D564" s="58"/>
      <c r="E564" s="58"/>
      <c r="F564" s="58"/>
      <c r="G564" s="58"/>
      <c r="H564" s="58"/>
      <c r="I564" s="58"/>
      <c r="J564" s="58"/>
      <c r="K564" s="58"/>
      <c r="L564" s="58"/>
      <c r="M564" s="61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</row>
    <row r="565" spans="1:60" s="55" customFormat="1">
      <c r="A565" s="58"/>
      <c r="B565" s="58"/>
      <c r="C565" s="61"/>
      <c r="D565" s="58"/>
      <c r="E565" s="58"/>
      <c r="F565" s="58"/>
      <c r="G565" s="58"/>
      <c r="H565" s="58"/>
      <c r="I565" s="58"/>
      <c r="J565" s="58"/>
      <c r="K565" s="58"/>
      <c r="L565" s="58"/>
      <c r="M565" s="61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</row>
    <row r="566" spans="1:60" s="55" customFormat="1">
      <c r="A566" s="58"/>
      <c r="B566" s="58"/>
      <c r="C566" s="61"/>
      <c r="D566" s="58"/>
      <c r="E566" s="58"/>
      <c r="F566" s="58"/>
      <c r="G566" s="58"/>
      <c r="H566" s="58"/>
      <c r="I566" s="58"/>
      <c r="J566" s="58"/>
      <c r="K566" s="58"/>
      <c r="L566" s="58"/>
      <c r="M566" s="61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</row>
    <row r="567" spans="1:60" s="55" customFormat="1">
      <c r="A567" s="58"/>
      <c r="B567" s="58"/>
      <c r="C567" s="61"/>
      <c r="D567" s="58"/>
      <c r="E567" s="58"/>
      <c r="F567" s="58"/>
      <c r="G567" s="58"/>
      <c r="H567" s="58"/>
      <c r="I567" s="58"/>
      <c r="J567" s="58"/>
      <c r="K567" s="58"/>
      <c r="L567" s="58"/>
      <c r="M567" s="61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</row>
    <row r="568" spans="1:60" s="55" customFormat="1">
      <c r="A568" s="58"/>
      <c r="B568" s="58"/>
      <c r="C568" s="61"/>
      <c r="D568" s="58"/>
      <c r="E568" s="58"/>
      <c r="F568" s="58"/>
      <c r="G568" s="58"/>
      <c r="H568" s="58"/>
      <c r="I568" s="58"/>
      <c r="J568" s="58"/>
      <c r="K568" s="58"/>
      <c r="L568" s="58"/>
      <c r="M568" s="61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</row>
    <row r="569" spans="1:60" s="55" customFormat="1">
      <c r="A569" s="58"/>
      <c r="B569" s="58"/>
      <c r="C569" s="61"/>
      <c r="D569" s="58"/>
      <c r="E569" s="58"/>
      <c r="F569" s="58"/>
      <c r="G569" s="58"/>
      <c r="H569" s="58"/>
      <c r="I569" s="58"/>
      <c r="J569" s="58"/>
      <c r="K569" s="58"/>
      <c r="L569" s="58"/>
      <c r="M569" s="61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</row>
    <row r="570" spans="1:60" s="55" customFormat="1">
      <c r="A570" s="58"/>
      <c r="B570" s="58"/>
      <c r="C570" s="61"/>
      <c r="D570" s="58"/>
      <c r="E570" s="58"/>
      <c r="F570" s="58"/>
      <c r="G570" s="58"/>
      <c r="H570" s="58"/>
      <c r="I570" s="58"/>
      <c r="J570" s="58"/>
      <c r="K570" s="58"/>
      <c r="L570" s="58"/>
      <c r="M570" s="61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</row>
    <row r="571" spans="1:60" s="55" customFormat="1">
      <c r="A571" s="58"/>
      <c r="B571" s="58"/>
      <c r="C571" s="61"/>
      <c r="D571" s="58"/>
      <c r="E571" s="58"/>
      <c r="F571" s="58"/>
      <c r="G571" s="58"/>
      <c r="H571" s="58"/>
      <c r="I571" s="58"/>
      <c r="J571" s="58"/>
      <c r="K571" s="58"/>
      <c r="L571" s="58"/>
      <c r="M571" s="61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</row>
    <row r="572" spans="1:60" s="55" customFormat="1">
      <c r="A572" s="58"/>
      <c r="B572" s="58"/>
      <c r="C572" s="61"/>
      <c r="D572" s="58"/>
      <c r="E572" s="58"/>
      <c r="F572" s="58"/>
      <c r="G572" s="58"/>
      <c r="H572" s="58"/>
      <c r="I572" s="58"/>
      <c r="J572" s="58"/>
      <c r="K572" s="58"/>
      <c r="L572" s="58"/>
      <c r="M572" s="61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</row>
    <row r="573" spans="1:60" s="55" customFormat="1">
      <c r="A573" s="58"/>
      <c r="B573" s="58"/>
      <c r="C573" s="61"/>
      <c r="D573" s="58"/>
      <c r="E573" s="58"/>
      <c r="F573" s="58"/>
      <c r="G573" s="58"/>
      <c r="H573" s="58"/>
      <c r="I573" s="58"/>
      <c r="J573" s="58"/>
      <c r="K573" s="58"/>
      <c r="L573" s="58"/>
      <c r="M573" s="61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</row>
    <row r="574" spans="1:60" s="55" customFormat="1">
      <c r="A574" s="58"/>
      <c r="B574" s="58"/>
      <c r="C574" s="61"/>
      <c r="D574" s="58"/>
      <c r="E574" s="58"/>
      <c r="F574" s="58"/>
      <c r="G574" s="58"/>
      <c r="H574" s="58"/>
      <c r="I574" s="58"/>
      <c r="J574" s="58"/>
      <c r="K574" s="58"/>
      <c r="L574" s="58"/>
      <c r="M574" s="61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</row>
    <row r="575" spans="1:60" s="55" customFormat="1">
      <c r="A575" s="58"/>
      <c r="B575" s="58"/>
      <c r="C575" s="61"/>
      <c r="D575" s="58"/>
      <c r="E575" s="58"/>
      <c r="F575" s="58"/>
      <c r="G575" s="58"/>
      <c r="H575" s="58"/>
      <c r="I575" s="58"/>
      <c r="J575" s="58"/>
      <c r="K575" s="58"/>
      <c r="L575" s="58"/>
      <c r="M575" s="61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</row>
    <row r="576" spans="1:60" s="55" customFormat="1">
      <c r="A576" s="58"/>
      <c r="B576" s="58"/>
      <c r="C576" s="61"/>
      <c r="D576" s="58"/>
      <c r="E576" s="58"/>
      <c r="F576" s="58"/>
      <c r="G576" s="58"/>
      <c r="H576" s="58"/>
      <c r="I576" s="58"/>
      <c r="J576" s="58"/>
      <c r="K576" s="58"/>
      <c r="L576" s="58"/>
      <c r="M576" s="61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</row>
    <row r="577" spans="1:60" s="55" customFormat="1">
      <c r="A577" s="58"/>
      <c r="B577" s="58"/>
      <c r="C577" s="61"/>
      <c r="D577" s="58"/>
      <c r="E577" s="58"/>
      <c r="F577" s="58"/>
      <c r="G577" s="58"/>
      <c r="H577" s="58"/>
      <c r="I577" s="58"/>
      <c r="J577" s="58"/>
      <c r="K577" s="58"/>
      <c r="L577" s="58"/>
      <c r="M577" s="61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</row>
    <row r="578" spans="1:60" s="55" customFormat="1">
      <c r="A578" s="58"/>
      <c r="B578" s="58"/>
      <c r="C578" s="61"/>
      <c r="D578" s="58"/>
      <c r="E578" s="58"/>
      <c r="F578" s="58"/>
      <c r="G578" s="58"/>
      <c r="H578" s="58"/>
      <c r="I578" s="58"/>
      <c r="J578" s="58"/>
      <c r="K578" s="58"/>
      <c r="L578" s="58"/>
      <c r="M578" s="61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</row>
    <row r="579" spans="1:60" s="55" customFormat="1">
      <c r="A579" s="58"/>
      <c r="B579" s="58"/>
      <c r="C579" s="61"/>
      <c r="D579" s="58"/>
      <c r="E579" s="58"/>
      <c r="F579" s="58"/>
      <c r="G579" s="58"/>
      <c r="H579" s="58"/>
      <c r="I579" s="58"/>
      <c r="J579" s="58"/>
      <c r="K579" s="58"/>
      <c r="L579" s="58"/>
      <c r="M579" s="61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</row>
    <row r="580" spans="1:60" s="55" customFormat="1">
      <c r="A580" s="58"/>
      <c r="B580" s="58"/>
      <c r="C580" s="61"/>
      <c r="D580" s="58"/>
      <c r="E580" s="58"/>
      <c r="F580" s="58"/>
      <c r="G580" s="58"/>
      <c r="H580" s="58"/>
      <c r="I580" s="58"/>
      <c r="J580" s="58"/>
      <c r="K580" s="58"/>
      <c r="L580" s="58"/>
      <c r="M580" s="61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</row>
    <row r="581" spans="1:60" s="55" customFormat="1">
      <c r="A581" s="58"/>
      <c r="B581" s="58"/>
      <c r="C581" s="61"/>
      <c r="D581" s="58"/>
      <c r="E581" s="58"/>
      <c r="F581" s="58"/>
      <c r="G581" s="58"/>
      <c r="H581" s="58"/>
      <c r="I581" s="58"/>
      <c r="J581" s="58"/>
      <c r="K581" s="58"/>
      <c r="L581" s="58"/>
      <c r="M581" s="61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</row>
    <row r="582" spans="1:60" s="55" customFormat="1">
      <c r="A582" s="58"/>
      <c r="B582" s="58"/>
      <c r="C582" s="61"/>
      <c r="D582" s="58"/>
      <c r="E582" s="58"/>
      <c r="F582" s="58"/>
      <c r="G582" s="58"/>
      <c r="H582" s="58"/>
      <c r="I582" s="58"/>
      <c r="J582" s="58"/>
      <c r="K582" s="58"/>
      <c r="L582" s="58"/>
      <c r="M582" s="61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</row>
    <row r="583" spans="1:60" s="55" customFormat="1">
      <c r="A583" s="58"/>
      <c r="B583" s="58"/>
      <c r="C583" s="61"/>
      <c r="D583" s="58"/>
      <c r="E583" s="58"/>
      <c r="F583" s="58"/>
      <c r="G583" s="58"/>
      <c r="H583" s="58"/>
      <c r="I583" s="58"/>
      <c r="J583" s="58"/>
      <c r="K583" s="58"/>
      <c r="L583" s="58"/>
      <c r="M583" s="61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</row>
    <row r="584" spans="1:60" s="55" customFormat="1">
      <c r="A584" s="58"/>
      <c r="B584" s="58"/>
      <c r="C584" s="61"/>
      <c r="D584" s="58"/>
      <c r="E584" s="58"/>
      <c r="F584" s="58"/>
      <c r="G584" s="58"/>
      <c r="H584" s="58"/>
      <c r="I584" s="58"/>
      <c r="J584" s="58"/>
      <c r="K584" s="58"/>
      <c r="L584" s="58"/>
      <c r="M584" s="61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</row>
    <row r="585" spans="1:60" s="55" customFormat="1">
      <c r="A585" s="58"/>
      <c r="B585" s="58"/>
      <c r="C585" s="61"/>
      <c r="D585" s="58"/>
      <c r="E585" s="58"/>
      <c r="F585" s="58"/>
      <c r="G585" s="58"/>
      <c r="H585" s="58"/>
      <c r="I585" s="58"/>
      <c r="J585" s="58"/>
      <c r="K585" s="58"/>
      <c r="L585" s="58"/>
      <c r="M585" s="61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</row>
    <row r="586" spans="1:60" s="55" customFormat="1">
      <c r="A586" s="58"/>
      <c r="B586" s="58"/>
      <c r="C586" s="61"/>
      <c r="D586" s="58"/>
      <c r="E586" s="58"/>
      <c r="F586" s="58"/>
      <c r="G586" s="58"/>
      <c r="H586" s="58"/>
      <c r="I586" s="58"/>
      <c r="J586" s="58"/>
      <c r="K586" s="58"/>
      <c r="L586" s="58"/>
      <c r="M586" s="61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</row>
    <row r="587" spans="1:60" s="55" customFormat="1">
      <c r="A587" s="58"/>
      <c r="B587" s="58"/>
      <c r="C587" s="61"/>
      <c r="D587" s="58"/>
      <c r="E587" s="58"/>
      <c r="F587" s="58"/>
      <c r="G587" s="58"/>
      <c r="H587" s="58"/>
      <c r="I587" s="58"/>
      <c r="J587" s="58"/>
      <c r="K587" s="58"/>
      <c r="L587" s="58"/>
      <c r="M587" s="61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</row>
    <row r="588" spans="1:60" s="55" customFormat="1">
      <c r="A588" s="58"/>
      <c r="B588" s="58"/>
      <c r="C588" s="61"/>
      <c r="D588" s="58"/>
      <c r="E588" s="58"/>
      <c r="F588" s="58"/>
      <c r="G588" s="58"/>
      <c r="H588" s="58"/>
      <c r="I588" s="58"/>
      <c r="J588" s="58"/>
      <c r="K588" s="58"/>
      <c r="L588" s="58"/>
      <c r="M588" s="61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</row>
    <row r="589" spans="1:60" s="55" customFormat="1">
      <c r="A589" s="58"/>
      <c r="B589" s="58"/>
      <c r="C589" s="61"/>
      <c r="D589" s="58"/>
      <c r="E589" s="58"/>
      <c r="F589" s="58"/>
      <c r="G589" s="58"/>
      <c r="H589" s="58"/>
      <c r="I589" s="58"/>
      <c r="J589" s="58"/>
      <c r="K589" s="58"/>
      <c r="L589" s="58"/>
      <c r="M589" s="61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</row>
    <row r="590" spans="1:60" s="55" customFormat="1">
      <c r="A590" s="58"/>
      <c r="B590" s="58"/>
      <c r="C590" s="61"/>
      <c r="D590" s="58"/>
      <c r="E590" s="58"/>
      <c r="F590" s="58"/>
      <c r="G590" s="58"/>
      <c r="H590" s="58"/>
      <c r="I590" s="58"/>
      <c r="J590" s="58"/>
      <c r="K590" s="58"/>
      <c r="L590" s="58"/>
      <c r="M590" s="61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</row>
    <row r="591" spans="1:60" s="55" customFormat="1">
      <c r="A591" s="58"/>
      <c r="B591" s="58"/>
      <c r="C591" s="61"/>
      <c r="D591" s="58"/>
      <c r="E591" s="58"/>
      <c r="F591" s="58"/>
      <c r="G591" s="58"/>
      <c r="H591" s="58"/>
      <c r="I591" s="58"/>
      <c r="J591" s="58"/>
      <c r="K591" s="58"/>
      <c r="L591" s="58"/>
      <c r="M591" s="61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</row>
    <row r="592" spans="1:60" s="55" customFormat="1">
      <c r="A592" s="58"/>
      <c r="B592" s="58"/>
      <c r="C592" s="61"/>
      <c r="D592" s="58"/>
      <c r="E592" s="58"/>
      <c r="F592" s="58"/>
      <c r="G592" s="58"/>
      <c r="H592" s="58"/>
      <c r="I592" s="58"/>
      <c r="J592" s="58"/>
      <c r="K592" s="58"/>
      <c r="L592" s="58"/>
      <c r="M592" s="61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</row>
    <row r="593" spans="1:60" s="55" customFormat="1">
      <c r="A593" s="58"/>
      <c r="B593" s="58"/>
      <c r="C593" s="61"/>
      <c r="D593" s="58"/>
      <c r="E593" s="58"/>
      <c r="F593" s="58"/>
      <c r="G593" s="58"/>
      <c r="H593" s="58"/>
      <c r="I593" s="58"/>
      <c r="J593" s="58"/>
      <c r="K593" s="58"/>
      <c r="L593" s="58"/>
      <c r="M593" s="61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</row>
    <row r="594" spans="1:60" s="55" customFormat="1">
      <c r="A594" s="58"/>
      <c r="B594" s="58"/>
      <c r="C594" s="61"/>
      <c r="D594" s="58"/>
      <c r="E594" s="58"/>
      <c r="F594" s="58"/>
      <c r="G594" s="58"/>
      <c r="H594" s="58"/>
      <c r="I594" s="58"/>
      <c r="J594" s="58"/>
      <c r="K594" s="58"/>
      <c r="L594" s="58"/>
      <c r="M594" s="61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</row>
    <row r="595" spans="1:60" s="55" customFormat="1">
      <c r="A595" s="58"/>
      <c r="B595" s="58"/>
      <c r="C595" s="61"/>
      <c r="D595" s="58"/>
      <c r="E595" s="58"/>
      <c r="F595" s="58"/>
      <c r="G595" s="58"/>
      <c r="H595" s="58"/>
      <c r="I595" s="58"/>
      <c r="J595" s="58"/>
      <c r="K595" s="58"/>
      <c r="L595" s="58"/>
      <c r="M595" s="61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</row>
    <row r="596" spans="1:60" s="55" customFormat="1">
      <c r="A596" s="58"/>
      <c r="B596" s="58"/>
      <c r="C596" s="61"/>
      <c r="D596" s="58"/>
      <c r="E596" s="58"/>
      <c r="F596" s="58"/>
      <c r="G596" s="58"/>
      <c r="H596" s="58"/>
      <c r="I596" s="58"/>
      <c r="J596" s="58"/>
      <c r="K596" s="58"/>
      <c r="L596" s="58"/>
      <c r="M596" s="61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</row>
    <row r="597" spans="1:60" s="55" customFormat="1">
      <c r="A597" s="58"/>
      <c r="B597" s="58"/>
      <c r="C597" s="61"/>
      <c r="D597" s="58"/>
      <c r="E597" s="58"/>
      <c r="F597" s="58"/>
      <c r="G597" s="58"/>
      <c r="H597" s="58"/>
      <c r="I597" s="58"/>
      <c r="J597" s="58"/>
      <c r="K597" s="58"/>
      <c r="L597" s="58"/>
      <c r="M597" s="61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</row>
    <row r="598" spans="1:60" s="55" customFormat="1">
      <c r="A598" s="58"/>
      <c r="B598" s="58"/>
      <c r="C598" s="61"/>
      <c r="D598" s="58"/>
      <c r="E598" s="58"/>
      <c r="F598" s="58"/>
      <c r="G598" s="58"/>
      <c r="H598" s="58"/>
      <c r="I598" s="58"/>
      <c r="J598" s="58"/>
      <c r="K598" s="58"/>
      <c r="L598" s="58"/>
      <c r="M598" s="61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</row>
    <row r="599" spans="1:60" s="55" customFormat="1">
      <c r="A599" s="58"/>
      <c r="B599" s="58"/>
      <c r="C599" s="61"/>
      <c r="D599" s="58"/>
      <c r="E599" s="58"/>
      <c r="F599" s="58"/>
      <c r="G599" s="58"/>
      <c r="H599" s="58"/>
      <c r="I599" s="58"/>
      <c r="J599" s="58"/>
      <c r="K599" s="58"/>
      <c r="L599" s="58"/>
      <c r="M599" s="61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</row>
    <row r="600" spans="1:60" s="55" customFormat="1">
      <c r="A600" s="58"/>
      <c r="B600" s="58"/>
      <c r="C600" s="61"/>
      <c r="D600" s="58"/>
      <c r="E600" s="58"/>
      <c r="F600" s="58"/>
      <c r="G600" s="58"/>
      <c r="H600" s="58"/>
      <c r="I600" s="58"/>
      <c r="J600" s="58"/>
      <c r="K600" s="58"/>
      <c r="L600" s="58"/>
      <c r="M600" s="61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</row>
    <row r="601" spans="1:60" s="55" customFormat="1">
      <c r="A601" s="58"/>
      <c r="B601" s="58"/>
      <c r="C601" s="61"/>
      <c r="D601" s="58"/>
      <c r="E601" s="58"/>
      <c r="F601" s="58"/>
      <c r="G601" s="58"/>
      <c r="H601" s="58"/>
      <c r="I601" s="58"/>
      <c r="J601" s="58"/>
      <c r="K601" s="58"/>
      <c r="L601" s="58"/>
      <c r="M601" s="61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</row>
    <row r="602" spans="1:60" s="55" customFormat="1">
      <c r="A602" s="58"/>
      <c r="B602" s="58"/>
      <c r="C602" s="61"/>
      <c r="D602" s="58"/>
      <c r="E602" s="58"/>
      <c r="F602" s="58"/>
      <c r="G602" s="58"/>
      <c r="H602" s="58"/>
      <c r="I602" s="58"/>
      <c r="J602" s="58"/>
      <c r="K602" s="58"/>
      <c r="L602" s="58"/>
      <c r="M602" s="61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</row>
    <row r="603" spans="1:60" s="55" customFormat="1">
      <c r="A603" s="58"/>
      <c r="B603" s="58"/>
      <c r="C603" s="61"/>
      <c r="D603" s="58"/>
      <c r="E603" s="58"/>
      <c r="F603" s="58"/>
      <c r="G603" s="58"/>
      <c r="H603" s="58"/>
      <c r="I603" s="58"/>
      <c r="J603" s="58"/>
      <c r="K603" s="58"/>
      <c r="L603" s="58"/>
      <c r="M603" s="61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</row>
    <row r="604" spans="1:60" s="55" customFormat="1">
      <c r="A604" s="58"/>
      <c r="B604" s="58"/>
      <c r="C604" s="61"/>
      <c r="D604" s="58"/>
      <c r="E604" s="58"/>
      <c r="F604" s="58"/>
      <c r="G604" s="58"/>
      <c r="H604" s="58"/>
      <c r="I604" s="58"/>
      <c r="J604" s="58"/>
      <c r="K604" s="58"/>
      <c r="L604" s="58"/>
      <c r="M604" s="61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</row>
    <row r="605" spans="1:60" s="55" customFormat="1">
      <c r="A605" s="58"/>
      <c r="B605" s="58"/>
      <c r="C605" s="61"/>
      <c r="D605" s="58"/>
      <c r="E605" s="58"/>
      <c r="F605" s="58"/>
      <c r="G605" s="58"/>
      <c r="H605" s="58"/>
      <c r="I605" s="58"/>
      <c r="J605" s="58"/>
      <c r="K605" s="58"/>
      <c r="L605" s="58"/>
      <c r="M605" s="61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</row>
    <row r="606" spans="1:60" s="55" customFormat="1">
      <c r="A606" s="58"/>
      <c r="B606" s="58"/>
      <c r="C606" s="61"/>
      <c r="D606" s="58"/>
      <c r="E606" s="58"/>
      <c r="F606" s="58"/>
      <c r="G606" s="58"/>
      <c r="H606" s="58"/>
      <c r="I606" s="58"/>
      <c r="J606" s="58"/>
      <c r="K606" s="58"/>
      <c r="L606" s="58"/>
      <c r="M606" s="61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</row>
    <row r="607" spans="1:60" s="55" customFormat="1">
      <c r="A607" s="58"/>
      <c r="B607" s="58"/>
      <c r="C607" s="61"/>
      <c r="D607" s="58"/>
      <c r="E607" s="58"/>
      <c r="F607" s="58"/>
      <c r="G607" s="58"/>
      <c r="H607" s="58"/>
      <c r="I607" s="58"/>
      <c r="J607" s="58"/>
      <c r="K607" s="58"/>
      <c r="L607" s="58"/>
      <c r="M607" s="61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</row>
    <row r="608" spans="1:60" s="55" customFormat="1">
      <c r="A608" s="58"/>
      <c r="B608" s="58"/>
      <c r="C608" s="61"/>
      <c r="D608" s="58"/>
      <c r="E608" s="58"/>
      <c r="F608" s="58"/>
      <c r="G608" s="58"/>
      <c r="H608" s="58"/>
      <c r="I608" s="58"/>
      <c r="J608" s="58"/>
      <c r="K608" s="58"/>
      <c r="L608" s="58"/>
      <c r="M608" s="61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</row>
    <row r="609" spans="1:60" s="55" customFormat="1">
      <c r="A609" s="58"/>
      <c r="B609" s="58"/>
      <c r="C609" s="61"/>
      <c r="D609" s="58"/>
      <c r="E609" s="58"/>
      <c r="F609" s="58"/>
      <c r="G609" s="58"/>
      <c r="H609" s="58"/>
      <c r="I609" s="58"/>
      <c r="J609" s="58"/>
      <c r="K609" s="58"/>
      <c r="L609" s="58"/>
      <c r="M609" s="61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</row>
    <row r="610" spans="1:60" s="55" customFormat="1">
      <c r="A610" s="58"/>
      <c r="B610" s="58"/>
      <c r="C610" s="61"/>
      <c r="D610" s="58"/>
      <c r="E610" s="58"/>
      <c r="F610" s="58"/>
      <c r="G610" s="58"/>
      <c r="H610" s="58"/>
      <c r="I610" s="58"/>
      <c r="J610" s="58"/>
      <c r="K610" s="58"/>
      <c r="L610" s="58"/>
      <c r="M610" s="61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</row>
    <row r="611" spans="1:60" s="55" customFormat="1">
      <c r="A611" s="58"/>
      <c r="B611" s="58"/>
      <c r="C611" s="61"/>
      <c r="D611" s="58"/>
      <c r="E611" s="58"/>
      <c r="F611" s="58"/>
      <c r="G611" s="58"/>
      <c r="H611" s="58"/>
      <c r="I611" s="58"/>
      <c r="J611" s="58"/>
      <c r="K611" s="58"/>
      <c r="L611" s="58"/>
      <c r="M611" s="61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</row>
    <row r="612" spans="1:60" s="55" customFormat="1">
      <c r="A612" s="58"/>
      <c r="B612" s="58"/>
      <c r="C612" s="61"/>
      <c r="D612" s="58"/>
      <c r="E612" s="58"/>
      <c r="F612" s="58"/>
      <c r="G612" s="58"/>
      <c r="H612" s="58"/>
      <c r="I612" s="58"/>
      <c r="J612" s="58"/>
      <c r="K612" s="58"/>
      <c r="L612" s="58"/>
      <c r="M612" s="61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</row>
    <row r="613" spans="1:60" s="55" customFormat="1">
      <c r="A613" s="58"/>
      <c r="B613" s="58"/>
      <c r="C613" s="61"/>
      <c r="D613" s="58"/>
      <c r="E613" s="58"/>
      <c r="F613" s="58"/>
      <c r="G613" s="58"/>
      <c r="H613" s="58"/>
      <c r="I613" s="58"/>
      <c r="J613" s="58"/>
      <c r="K613" s="58"/>
      <c r="L613" s="58"/>
      <c r="M613" s="61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</row>
    <row r="614" spans="1:60" s="55" customFormat="1">
      <c r="A614" s="58"/>
      <c r="B614" s="58"/>
      <c r="C614" s="61"/>
      <c r="D614" s="58"/>
      <c r="E614" s="58"/>
      <c r="F614" s="58"/>
      <c r="G614" s="58"/>
      <c r="H614" s="58"/>
      <c r="I614" s="58"/>
      <c r="J614" s="58"/>
      <c r="K614" s="58"/>
      <c r="L614" s="58"/>
      <c r="M614" s="61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</row>
    <row r="615" spans="1:60" s="55" customFormat="1">
      <c r="A615" s="58"/>
      <c r="B615" s="58"/>
      <c r="C615" s="61"/>
      <c r="D615" s="58"/>
      <c r="E615" s="58"/>
      <c r="F615" s="58"/>
      <c r="G615" s="58"/>
      <c r="H615" s="58"/>
      <c r="I615" s="58"/>
      <c r="J615" s="58"/>
      <c r="K615" s="58"/>
      <c r="L615" s="58"/>
      <c r="M615" s="61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</row>
    <row r="616" spans="1:60" s="55" customFormat="1">
      <c r="A616" s="58"/>
      <c r="B616" s="58"/>
      <c r="C616" s="61"/>
      <c r="D616" s="58"/>
      <c r="E616" s="58"/>
      <c r="F616" s="58"/>
      <c r="G616" s="58"/>
      <c r="H616" s="58"/>
      <c r="I616" s="58"/>
      <c r="J616" s="58"/>
      <c r="K616" s="58"/>
      <c r="L616" s="58"/>
      <c r="M616" s="61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</row>
    <row r="617" spans="1:60" s="55" customFormat="1">
      <c r="A617" s="58"/>
      <c r="B617" s="58"/>
      <c r="C617" s="61"/>
      <c r="D617" s="58"/>
      <c r="E617" s="58"/>
      <c r="F617" s="58"/>
      <c r="G617" s="58"/>
      <c r="H617" s="58"/>
      <c r="I617" s="58"/>
      <c r="J617" s="58"/>
      <c r="K617" s="58"/>
      <c r="L617" s="58"/>
      <c r="M617" s="61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</row>
    <row r="618" spans="1:60" s="55" customFormat="1">
      <c r="A618" s="58"/>
      <c r="B618" s="58"/>
      <c r="C618" s="61"/>
      <c r="D618" s="58"/>
      <c r="E618" s="58"/>
      <c r="F618" s="58"/>
      <c r="G618" s="58"/>
      <c r="H618" s="58"/>
      <c r="I618" s="58"/>
      <c r="J618" s="58"/>
      <c r="K618" s="58"/>
      <c r="L618" s="58"/>
      <c r="M618" s="61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</row>
    <row r="619" spans="1:60" s="55" customFormat="1">
      <c r="A619" s="58"/>
      <c r="B619" s="58"/>
      <c r="C619" s="61"/>
      <c r="D619" s="58"/>
      <c r="E619" s="58"/>
      <c r="F619" s="58"/>
      <c r="G619" s="58"/>
      <c r="H619" s="58"/>
      <c r="I619" s="58"/>
      <c r="J619" s="58"/>
      <c r="K619" s="58"/>
      <c r="L619" s="58"/>
      <c r="M619" s="61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</row>
    <row r="620" spans="1:60" s="55" customFormat="1">
      <c r="A620" s="58"/>
      <c r="B620" s="58"/>
      <c r="C620" s="61"/>
      <c r="D620" s="58"/>
      <c r="E620" s="58"/>
      <c r="F620" s="58"/>
      <c r="G620" s="58"/>
      <c r="H620" s="58"/>
      <c r="I620" s="58"/>
      <c r="J620" s="58"/>
      <c r="K620" s="58"/>
      <c r="L620" s="58"/>
      <c r="M620" s="61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</row>
    <row r="621" spans="1:60" s="55" customFormat="1">
      <c r="A621" s="58"/>
      <c r="B621" s="58"/>
      <c r="C621" s="61"/>
      <c r="D621" s="58"/>
      <c r="E621" s="58"/>
      <c r="F621" s="58"/>
      <c r="G621" s="58"/>
      <c r="H621" s="58"/>
      <c r="I621" s="58"/>
      <c r="J621" s="58"/>
      <c r="K621" s="58"/>
      <c r="L621" s="58"/>
      <c r="M621" s="61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</row>
    <row r="622" spans="1:60" s="55" customFormat="1">
      <c r="A622" s="58"/>
      <c r="B622" s="58"/>
      <c r="C622" s="61"/>
      <c r="D622" s="58"/>
      <c r="E622" s="58"/>
      <c r="F622" s="58"/>
      <c r="G622" s="58"/>
      <c r="H622" s="58"/>
      <c r="I622" s="58"/>
      <c r="J622" s="58"/>
      <c r="K622" s="58"/>
      <c r="L622" s="58"/>
      <c r="M622" s="61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</row>
    <row r="623" spans="1:60" s="55" customFormat="1">
      <c r="A623" s="58"/>
      <c r="B623" s="58"/>
      <c r="C623" s="61"/>
      <c r="D623" s="58"/>
      <c r="E623" s="58"/>
      <c r="F623" s="58"/>
      <c r="G623" s="58"/>
      <c r="H623" s="58"/>
      <c r="I623" s="58"/>
      <c r="J623" s="58"/>
      <c r="K623" s="58"/>
      <c r="L623" s="58"/>
      <c r="M623" s="61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</row>
    <row r="624" spans="1:60" s="55" customFormat="1">
      <c r="A624" s="58"/>
      <c r="B624" s="58"/>
      <c r="C624" s="61"/>
      <c r="D624" s="58"/>
      <c r="E624" s="58"/>
      <c r="F624" s="58"/>
      <c r="G624" s="58"/>
      <c r="H624" s="58"/>
      <c r="I624" s="58"/>
      <c r="J624" s="58"/>
      <c r="K624" s="58"/>
      <c r="L624" s="58"/>
      <c r="M624" s="61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</row>
    <row r="625" spans="1:60" s="55" customFormat="1">
      <c r="A625" s="58"/>
      <c r="B625" s="58"/>
      <c r="C625" s="61"/>
      <c r="D625" s="58"/>
      <c r="E625" s="58"/>
      <c r="F625" s="58"/>
      <c r="G625" s="58"/>
      <c r="H625" s="58"/>
      <c r="I625" s="58"/>
      <c r="J625" s="58"/>
      <c r="K625" s="58"/>
      <c r="L625" s="58"/>
      <c r="M625" s="61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</row>
    <row r="626" spans="1:60" s="55" customFormat="1">
      <c r="A626" s="58"/>
      <c r="B626" s="58"/>
      <c r="C626" s="61"/>
      <c r="D626" s="58"/>
      <c r="E626" s="58"/>
      <c r="F626" s="58"/>
      <c r="G626" s="58"/>
      <c r="H626" s="58"/>
      <c r="I626" s="58"/>
      <c r="J626" s="58"/>
      <c r="K626" s="58"/>
      <c r="L626" s="58"/>
      <c r="M626" s="61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</row>
    <row r="627" spans="1:60" s="55" customFormat="1">
      <c r="A627" s="58"/>
      <c r="B627" s="58"/>
      <c r="C627" s="61"/>
      <c r="D627" s="58"/>
      <c r="E627" s="58"/>
      <c r="F627" s="58"/>
      <c r="G627" s="58"/>
      <c r="H627" s="58"/>
      <c r="I627" s="58"/>
      <c r="J627" s="58"/>
      <c r="K627" s="58"/>
      <c r="L627" s="58"/>
      <c r="M627" s="61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</row>
    <row r="628" spans="1:60" s="55" customFormat="1">
      <c r="A628" s="58"/>
      <c r="B628" s="58"/>
      <c r="C628" s="61"/>
      <c r="D628" s="58"/>
      <c r="E628" s="58"/>
      <c r="F628" s="58"/>
      <c r="G628" s="58"/>
      <c r="H628" s="58"/>
      <c r="I628" s="58"/>
      <c r="J628" s="58"/>
      <c r="K628" s="58"/>
      <c r="L628" s="58"/>
      <c r="M628" s="61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</row>
    <row r="629" spans="1:60" s="55" customFormat="1">
      <c r="A629" s="58"/>
      <c r="B629" s="58"/>
      <c r="C629" s="61"/>
      <c r="D629" s="58"/>
      <c r="E629" s="58"/>
      <c r="F629" s="58"/>
      <c r="G629" s="58"/>
      <c r="H629" s="58"/>
      <c r="I629" s="58"/>
      <c r="J629" s="58"/>
      <c r="K629" s="58"/>
      <c r="L629" s="58"/>
      <c r="M629" s="61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</row>
    <row r="630" spans="1:60" s="55" customFormat="1">
      <c r="A630" s="58"/>
      <c r="B630" s="58"/>
      <c r="C630" s="61"/>
      <c r="D630" s="58"/>
      <c r="E630" s="58"/>
      <c r="F630" s="58"/>
      <c r="G630" s="58"/>
      <c r="H630" s="58"/>
      <c r="I630" s="58"/>
      <c r="J630" s="58"/>
      <c r="K630" s="58"/>
      <c r="L630" s="58"/>
      <c r="M630" s="61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</row>
    <row r="631" spans="1:60" s="55" customFormat="1">
      <c r="A631" s="58"/>
      <c r="B631" s="58"/>
      <c r="C631" s="61"/>
      <c r="D631" s="58"/>
      <c r="E631" s="58"/>
      <c r="F631" s="58"/>
      <c r="G631" s="58"/>
      <c r="H631" s="58"/>
      <c r="I631" s="58"/>
      <c r="J631" s="58"/>
      <c r="K631" s="58"/>
      <c r="L631" s="58"/>
      <c r="M631" s="61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</row>
    <row r="632" spans="1:60" s="55" customFormat="1">
      <c r="A632" s="58"/>
      <c r="B632" s="58"/>
      <c r="C632" s="61"/>
      <c r="D632" s="58"/>
      <c r="E632" s="58"/>
      <c r="F632" s="58"/>
      <c r="G632" s="58"/>
      <c r="H632" s="58"/>
      <c r="I632" s="58"/>
      <c r="J632" s="58"/>
      <c r="K632" s="58"/>
      <c r="L632" s="58"/>
      <c r="M632" s="61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</row>
    <row r="633" spans="1:60" s="55" customFormat="1">
      <c r="A633" s="58"/>
      <c r="B633" s="58"/>
      <c r="C633" s="61"/>
      <c r="D633" s="58"/>
      <c r="E633" s="58"/>
      <c r="F633" s="58"/>
      <c r="G633" s="58"/>
      <c r="H633" s="58"/>
      <c r="I633" s="58"/>
      <c r="J633" s="58"/>
      <c r="K633" s="58"/>
      <c r="L633" s="58"/>
      <c r="M633" s="61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</row>
    <row r="634" spans="1:60" s="55" customFormat="1">
      <c r="A634" s="58"/>
      <c r="B634" s="58"/>
      <c r="C634" s="61"/>
      <c r="D634" s="58"/>
      <c r="E634" s="58"/>
      <c r="F634" s="58"/>
      <c r="G634" s="58"/>
      <c r="H634" s="58"/>
      <c r="I634" s="58"/>
      <c r="J634" s="58"/>
      <c r="K634" s="58"/>
      <c r="L634" s="58"/>
      <c r="M634" s="61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</row>
    <row r="635" spans="1:60" s="55" customFormat="1">
      <c r="A635" s="58"/>
      <c r="B635" s="58"/>
      <c r="C635" s="61"/>
      <c r="D635" s="58"/>
      <c r="E635" s="58"/>
      <c r="F635" s="58"/>
      <c r="G635" s="58"/>
      <c r="H635" s="58"/>
      <c r="I635" s="58"/>
      <c r="J635" s="58"/>
      <c r="K635" s="58"/>
      <c r="L635" s="58"/>
      <c r="M635" s="61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</row>
    <row r="636" spans="1:60" s="55" customFormat="1">
      <c r="A636" s="58"/>
      <c r="B636" s="58"/>
      <c r="C636" s="61"/>
      <c r="D636" s="58"/>
      <c r="E636" s="58"/>
      <c r="F636" s="58"/>
      <c r="G636" s="58"/>
      <c r="H636" s="58"/>
      <c r="I636" s="58"/>
      <c r="J636" s="58"/>
      <c r="K636" s="58"/>
      <c r="L636" s="58"/>
      <c r="M636" s="61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</row>
    <row r="637" spans="1:60" s="55" customFormat="1">
      <c r="A637" s="58"/>
      <c r="B637" s="58"/>
      <c r="C637" s="61"/>
      <c r="D637" s="58"/>
      <c r="E637" s="58"/>
      <c r="F637" s="58"/>
      <c r="G637" s="58"/>
      <c r="H637" s="58"/>
      <c r="I637" s="58"/>
      <c r="J637" s="58"/>
      <c r="K637" s="58"/>
      <c r="L637" s="58"/>
      <c r="M637" s="61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</row>
    <row r="638" spans="1:60" s="55" customFormat="1">
      <c r="A638" s="58"/>
      <c r="B638" s="58"/>
      <c r="C638" s="61"/>
      <c r="D638" s="58"/>
      <c r="E638" s="58"/>
      <c r="F638" s="58"/>
      <c r="G638" s="58"/>
      <c r="H638" s="58"/>
      <c r="I638" s="58"/>
      <c r="J638" s="58"/>
      <c r="K638" s="58"/>
      <c r="L638" s="58"/>
      <c r="M638" s="61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</row>
    <row r="639" spans="1:60" s="55" customFormat="1">
      <c r="A639" s="58"/>
      <c r="B639" s="58"/>
      <c r="C639" s="61"/>
      <c r="D639" s="58"/>
      <c r="E639" s="58"/>
      <c r="F639" s="58"/>
      <c r="G639" s="58"/>
      <c r="H639" s="58"/>
      <c r="I639" s="58"/>
      <c r="J639" s="58"/>
      <c r="K639" s="58"/>
      <c r="L639" s="58"/>
      <c r="M639" s="61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</row>
    <row r="640" spans="1:60" s="55" customFormat="1">
      <c r="A640" s="58"/>
      <c r="B640" s="58"/>
      <c r="C640" s="61"/>
      <c r="D640" s="58"/>
      <c r="E640" s="58"/>
      <c r="F640" s="58"/>
      <c r="G640" s="58"/>
      <c r="H640" s="58"/>
      <c r="I640" s="58"/>
      <c r="J640" s="58"/>
      <c r="K640" s="58"/>
      <c r="L640" s="58"/>
      <c r="M640" s="61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</row>
    <row r="641" spans="1:60" s="55" customFormat="1">
      <c r="A641" s="58"/>
      <c r="B641" s="58"/>
      <c r="C641" s="61"/>
      <c r="D641" s="58"/>
      <c r="E641" s="58"/>
      <c r="F641" s="58"/>
      <c r="G641" s="58"/>
      <c r="H641" s="58"/>
      <c r="I641" s="58"/>
      <c r="J641" s="58"/>
      <c r="K641" s="58"/>
      <c r="L641" s="58"/>
      <c r="M641" s="61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</row>
    <row r="642" spans="1:60" s="55" customFormat="1">
      <c r="A642" s="58"/>
      <c r="B642" s="58"/>
      <c r="C642" s="61"/>
      <c r="D642" s="58"/>
      <c r="E642" s="58"/>
      <c r="F642" s="58"/>
      <c r="G642" s="58"/>
      <c r="H642" s="58"/>
      <c r="I642" s="58"/>
      <c r="J642" s="58"/>
      <c r="K642" s="58"/>
      <c r="L642" s="58"/>
      <c r="M642" s="61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</row>
    <row r="643" spans="1:60" s="55" customFormat="1">
      <c r="A643" s="58"/>
      <c r="B643" s="58"/>
      <c r="C643" s="61"/>
      <c r="D643" s="58"/>
      <c r="E643" s="58"/>
      <c r="F643" s="58"/>
      <c r="G643" s="58"/>
      <c r="H643" s="58"/>
      <c r="I643" s="58"/>
      <c r="J643" s="58"/>
      <c r="K643" s="58"/>
      <c r="L643" s="58"/>
      <c r="M643" s="61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</row>
    <row r="644" spans="1:60" s="55" customFormat="1">
      <c r="A644" s="58"/>
      <c r="B644" s="58"/>
      <c r="C644" s="61"/>
      <c r="D644" s="58"/>
      <c r="E644" s="58"/>
      <c r="F644" s="58"/>
      <c r="G644" s="58"/>
      <c r="H644" s="58"/>
      <c r="I644" s="58"/>
      <c r="J644" s="58"/>
      <c r="K644" s="58"/>
      <c r="L644" s="58"/>
      <c r="M644" s="61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</row>
    <row r="645" spans="1:60" s="55" customFormat="1">
      <c r="A645" s="58"/>
      <c r="B645" s="58"/>
      <c r="C645" s="61"/>
      <c r="D645" s="58"/>
      <c r="E645" s="58"/>
      <c r="F645" s="58"/>
      <c r="G645" s="58"/>
      <c r="H645" s="58"/>
      <c r="I645" s="58"/>
      <c r="J645" s="58"/>
      <c r="K645" s="58"/>
      <c r="L645" s="58"/>
      <c r="M645" s="61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</row>
    <row r="646" spans="1:60" s="55" customFormat="1">
      <c r="A646" s="58"/>
      <c r="B646" s="58"/>
      <c r="C646" s="61"/>
      <c r="D646" s="58"/>
      <c r="E646" s="58"/>
      <c r="F646" s="58"/>
      <c r="G646" s="58"/>
      <c r="H646" s="58"/>
      <c r="I646" s="58"/>
      <c r="J646" s="58"/>
      <c r="K646" s="58"/>
      <c r="L646" s="58"/>
      <c r="M646" s="61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</row>
    <row r="647" spans="1:60" s="55" customFormat="1">
      <c r="A647" s="58"/>
      <c r="B647" s="58"/>
      <c r="C647" s="61"/>
      <c r="D647" s="58"/>
      <c r="E647" s="58"/>
      <c r="F647" s="58"/>
      <c r="G647" s="58"/>
      <c r="H647" s="58"/>
      <c r="I647" s="58"/>
      <c r="J647" s="58"/>
      <c r="K647" s="58"/>
      <c r="L647" s="58"/>
      <c r="M647" s="61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</row>
    <row r="648" spans="1:60" s="55" customFormat="1">
      <c r="A648" s="58"/>
      <c r="B648" s="58"/>
      <c r="C648" s="61"/>
      <c r="D648" s="58"/>
      <c r="E648" s="58"/>
      <c r="F648" s="58"/>
      <c r="G648" s="58"/>
      <c r="H648" s="58"/>
      <c r="I648" s="58"/>
      <c r="J648" s="58"/>
      <c r="K648" s="58"/>
      <c r="L648" s="58"/>
      <c r="M648" s="61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</row>
    <row r="649" spans="1:60" s="55" customFormat="1">
      <c r="A649" s="58"/>
      <c r="B649" s="58"/>
      <c r="C649" s="61"/>
      <c r="D649" s="58"/>
      <c r="E649" s="58"/>
      <c r="F649" s="58"/>
      <c r="G649" s="58"/>
      <c r="H649" s="58"/>
      <c r="I649" s="58"/>
      <c r="J649" s="58"/>
      <c r="K649" s="58"/>
      <c r="L649" s="58"/>
      <c r="M649" s="61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</row>
    <row r="650" spans="1:60" s="55" customFormat="1">
      <c r="A650" s="58"/>
      <c r="B650" s="58"/>
      <c r="C650" s="61"/>
      <c r="D650" s="58"/>
      <c r="E650" s="58"/>
      <c r="F650" s="58"/>
      <c r="G650" s="58"/>
      <c r="H650" s="58"/>
      <c r="I650" s="58"/>
      <c r="J650" s="58"/>
      <c r="K650" s="58"/>
      <c r="L650" s="58"/>
      <c r="M650" s="61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</row>
    <row r="651" spans="1:60" s="55" customFormat="1">
      <c r="A651" s="58"/>
      <c r="B651" s="58"/>
      <c r="C651" s="61"/>
      <c r="D651" s="58"/>
      <c r="E651" s="58"/>
      <c r="F651" s="58"/>
      <c r="G651" s="58"/>
      <c r="H651" s="58"/>
      <c r="I651" s="58"/>
      <c r="J651" s="58"/>
      <c r="K651" s="58"/>
      <c r="L651" s="58"/>
      <c r="M651" s="61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</row>
    <row r="652" spans="1:60" s="55" customFormat="1">
      <c r="A652" s="58"/>
      <c r="B652" s="58"/>
      <c r="C652" s="61"/>
      <c r="D652" s="58"/>
      <c r="E652" s="58"/>
      <c r="F652" s="58"/>
      <c r="G652" s="58"/>
      <c r="H652" s="58"/>
      <c r="I652" s="58"/>
      <c r="J652" s="58"/>
      <c r="K652" s="58"/>
      <c r="L652" s="58"/>
      <c r="M652" s="61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</row>
    <row r="653" spans="1:60" s="55" customFormat="1">
      <c r="A653" s="58"/>
      <c r="B653" s="58"/>
      <c r="C653" s="61"/>
      <c r="D653" s="58"/>
      <c r="E653" s="58"/>
      <c r="F653" s="58"/>
      <c r="G653" s="58"/>
      <c r="H653" s="58"/>
      <c r="I653" s="58"/>
      <c r="J653" s="58"/>
      <c r="K653" s="58"/>
      <c r="L653" s="58"/>
      <c r="M653" s="61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</row>
    <row r="654" spans="1:60" s="55" customFormat="1">
      <c r="A654" s="58"/>
      <c r="B654" s="58"/>
      <c r="C654" s="61"/>
      <c r="D654" s="58"/>
      <c r="E654" s="58"/>
      <c r="F654" s="58"/>
      <c r="G654" s="58"/>
      <c r="H654" s="58"/>
      <c r="I654" s="58"/>
      <c r="J654" s="58"/>
      <c r="K654" s="58"/>
      <c r="L654" s="58"/>
      <c r="M654" s="61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</row>
    <row r="655" spans="1:60" s="55" customFormat="1">
      <c r="A655" s="58"/>
      <c r="B655" s="58"/>
      <c r="C655" s="61"/>
      <c r="D655" s="58"/>
      <c r="E655" s="58"/>
      <c r="F655" s="58"/>
      <c r="G655" s="58"/>
      <c r="H655" s="58"/>
      <c r="I655" s="58"/>
      <c r="J655" s="58"/>
      <c r="K655" s="58"/>
      <c r="L655" s="58"/>
      <c r="M655" s="61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</row>
    <row r="656" spans="1:60" s="55" customFormat="1">
      <c r="A656" s="58"/>
      <c r="B656" s="58"/>
      <c r="C656" s="61"/>
      <c r="D656" s="58"/>
      <c r="E656" s="58"/>
      <c r="F656" s="58"/>
      <c r="G656" s="58"/>
      <c r="H656" s="58"/>
      <c r="I656" s="58"/>
      <c r="J656" s="58"/>
      <c r="K656" s="58"/>
      <c r="L656" s="58"/>
      <c r="M656" s="61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</row>
    <row r="657" spans="1:60" s="55" customFormat="1">
      <c r="A657" s="58"/>
      <c r="B657" s="58"/>
      <c r="C657" s="61"/>
      <c r="D657" s="58"/>
      <c r="E657" s="58"/>
      <c r="F657" s="58"/>
      <c r="G657" s="58"/>
      <c r="H657" s="58"/>
      <c r="I657" s="58"/>
      <c r="J657" s="58"/>
      <c r="K657" s="58"/>
      <c r="L657" s="58"/>
      <c r="M657" s="61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</row>
    <row r="658" spans="1:60" s="55" customFormat="1">
      <c r="A658" s="58"/>
      <c r="B658" s="58"/>
      <c r="C658" s="61"/>
      <c r="D658" s="58"/>
      <c r="E658" s="58"/>
      <c r="F658" s="58"/>
      <c r="G658" s="58"/>
      <c r="H658" s="58"/>
      <c r="I658" s="58"/>
      <c r="J658" s="58"/>
      <c r="K658" s="58"/>
      <c r="L658" s="58"/>
      <c r="M658" s="61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</row>
    <row r="659" spans="1:60" s="55" customFormat="1">
      <c r="A659" s="58"/>
      <c r="B659" s="58"/>
      <c r="C659" s="61"/>
      <c r="D659" s="58"/>
      <c r="E659" s="58"/>
      <c r="F659" s="58"/>
      <c r="G659" s="58"/>
      <c r="H659" s="58"/>
      <c r="I659" s="58"/>
      <c r="J659" s="58"/>
      <c r="K659" s="58"/>
      <c r="L659" s="58"/>
      <c r="M659" s="61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</row>
    <row r="660" spans="1:60" s="55" customFormat="1">
      <c r="A660" s="58"/>
      <c r="B660" s="58"/>
      <c r="C660" s="61"/>
      <c r="D660" s="58"/>
      <c r="E660" s="58"/>
      <c r="F660" s="58"/>
      <c r="G660" s="58"/>
      <c r="H660" s="58"/>
      <c r="I660" s="58"/>
      <c r="J660" s="58"/>
      <c r="K660" s="58"/>
      <c r="L660" s="58"/>
      <c r="M660" s="61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</row>
    <row r="661" spans="1:60" s="55" customFormat="1">
      <c r="A661" s="58"/>
      <c r="B661" s="58"/>
      <c r="C661" s="61"/>
      <c r="D661" s="58"/>
      <c r="E661" s="58"/>
      <c r="F661" s="58"/>
      <c r="G661" s="58"/>
      <c r="H661" s="58"/>
      <c r="I661" s="58"/>
      <c r="J661" s="58"/>
      <c r="K661" s="58"/>
      <c r="L661" s="58"/>
      <c r="M661" s="61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</row>
    <row r="662" spans="1:60" s="55" customFormat="1">
      <c r="A662" s="58"/>
      <c r="B662" s="58"/>
      <c r="C662" s="61"/>
      <c r="D662" s="58"/>
      <c r="E662" s="58"/>
      <c r="F662" s="58"/>
      <c r="G662" s="58"/>
      <c r="H662" s="58"/>
      <c r="I662" s="58"/>
      <c r="J662" s="58"/>
      <c r="K662" s="58"/>
      <c r="L662" s="58"/>
      <c r="M662" s="61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</row>
    <row r="663" spans="1:60" s="55" customFormat="1">
      <c r="A663" s="58"/>
      <c r="B663" s="58"/>
      <c r="C663" s="61"/>
      <c r="D663" s="58"/>
      <c r="E663" s="58"/>
      <c r="F663" s="58"/>
      <c r="G663" s="58"/>
      <c r="H663" s="58"/>
      <c r="I663" s="58"/>
      <c r="J663" s="58"/>
      <c r="K663" s="58"/>
      <c r="L663" s="58"/>
      <c r="M663" s="61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</row>
    <row r="664" spans="1:60" s="55" customFormat="1">
      <c r="A664" s="58"/>
      <c r="B664" s="58"/>
      <c r="C664" s="61"/>
      <c r="D664" s="58"/>
      <c r="E664" s="58"/>
      <c r="F664" s="58"/>
      <c r="G664" s="58"/>
      <c r="H664" s="58"/>
      <c r="I664" s="58"/>
      <c r="J664" s="58"/>
      <c r="K664" s="58"/>
      <c r="L664" s="58"/>
      <c r="M664" s="61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</row>
    <row r="665" spans="1:60" s="55" customFormat="1">
      <c r="A665" s="58"/>
      <c r="B665" s="58"/>
      <c r="C665" s="61"/>
      <c r="D665" s="58"/>
      <c r="E665" s="58"/>
      <c r="F665" s="58"/>
      <c r="G665" s="58"/>
      <c r="H665" s="58"/>
      <c r="I665" s="58"/>
      <c r="J665" s="58"/>
      <c r="K665" s="58"/>
      <c r="L665" s="58"/>
      <c r="M665" s="61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</row>
    <row r="666" spans="1:60" s="55" customFormat="1">
      <c r="A666" s="58"/>
      <c r="B666" s="58"/>
      <c r="C666" s="61"/>
      <c r="D666" s="58"/>
      <c r="E666" s="58"/>
      <c r="F666" s="58"/>
      <c r="G666" s="58"/>
      <c r="H666" s="58"/>
      <c r="I666" s="58"/>
      <c r="J666" s="58"/>
      <c r="K666" s="58"/>
      <c r="L666" s="58"/>
      <c r="M666" s="61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</row>
    <row r="667" spans="1:60" s="55" customFormat="1">
      <c r="A667" s="58"/>
      <c r="B667" s="58"/>
      <c r="C667" s="61"/>
      <c r="D667" s="58"/>
      <c r="E667" s="58"/>
      <c r="F667" s="58"/>
      <c r="G667" s="58"/>
      <c r="H667" s="58"/>
      <c r="I667" s="58"/>
      <c r="J667" s="58"/>
      <c r="K667" s="58"/>
      <c r="L667" s="58"/>
      <c r="M667" s="61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</row>
    <row r="668" spans="1:60" s="55" customFormat="1">
      <c r="A668" s="58"/>
      <c r="B668" s="58"/>
      <c r="C668" s="61"/>
      <c r="D668" s="58"/>
      <c r="E668" s="58"/>
      <c r="F668" s="58"/>
      <c r="G668" s="58"/>
      <c r="H668" s="58"/>
      <c r="I668" s="58"/>
      <c r="J668" s="58"/>
      <c r="K668" s="58"/>
      <c r="L668" s="58"/>
      <c r="M668" s="61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</row>
    <row r="669" spans="1:60" s="55" customFormat="1">
      <c r="A669" s="58"/>
      <c r="B669" s="58"/>
      <c r="C669" s="61"/>
      <c r="D669" s="58"/>
      <c r="E669" s="58"/>
      <c r="F669" s="58"/>
      <c r="G669" s="58"/>
      <c r="H669" s="58"/>
      <c r="I669" s="58"/>
      <c r="J669" s="58"/>
      <c r="K669" s="58"/>
      <c r="L669" s="58"/>
      <c r="M669" s="61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</row>
    <row r="670" spans="1:60" s="55" customFormat="1">
      <c r="A670" s="58"/>
      <c r="B670" s="58"/>
      <c r="C670" s="61"/>
      <c r="D670" s="58"/>
      <c r="E670" s="58"/>
      <c r="F670" s="58"/>
      <c r="G670" s="58"/>
      <c r="H670" s="58"/>
      <c r="I670" s="58"/>
      <c r="J670" s="58"/>
      <c r="K670" s="58"/>
      <c r="L670" s="58"/>
      <c r="M670" s="61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</row>
    <row r="671" spans="1:60" s="55" customFormat="1">
      <c r="A671" s="58"/>
      <c r="B671" s="58"/>
      <c r="C671" s="61"/>
      <c r="D671" s="58"/>
      <c r="E671" s="58"/>
      <c r="F671" s="58"/>
      <c r="G671" s="58"/>
      <c r="H671" s="58"/>
      <c r="I671" s="58"/>
      <c r="J671" s="58"/>
      <c r="K671" s="58"/>
      <c r="L671" s="58"/>
      <c r="M671" s="61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</row>
    <row r="672" spans="1:60" s="55" customFormat="1">
      <c r="A672" s="58"/>
      <c r="B672" s="58"/>
      <c r="C672" s="61"/>
      <c r="D672" s="58"/>
      <c r="E672" s="58"/>
      <c r="F672" s="58"/>
      <c r="G672" s="58"/>
      <c r="H672" s="58"/>
      <c r="I672" s="58"/>
      <c r="J672" s="58"/>
      <c r="K672" s="58"/>
      <c r="L672" s="58"/>
      <c r="M672" s="61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</row>
    <row r="673" spans="1:60" s="55" customFormat="1">
      <c r="A673" s="58"/>
      <c r="B673" s="58"/>
      <c r="C673" s="61"/>
      <c r="D673" s="58"/>
      <c r="E673" s="58"/>
      <c r="F673" s="58"/>
      <c r="G673" s="58"/>
      <c r="H673" s="58"/>
      <c r="I673" s="58"/>
      <c r="J673" s="58"/>
      <c r="K673" s="58"/>
      <c r="L673" s="58"/>
      <c r="M673" s="61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</row>
    <row r="674" spans="1:60" s="55" customFormat="1">
      <c r="A674" s="58"/>
      <c r="B674" s="58"/>
      <c r="C674" s="61"/>
      <c r="D674" s="58"/>
      <c r="E674" s="58"/>
      <c r="F674" s="58"/>
      <c r="G674" s="58"/>
      <c r="H674" s="58"/>
      <c r="I674" s="58"/>
      <c r="J674" s="58"/>
      <c r="K674" s="58"/>
      <c r="L674" s="58"/>
      <c r="M674" s="61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</row>
    <row r="675" spans="1:60" s="55" customFormat="1">
      <c r="A675" s="58"/>
      <c r="B675" s="58"/>
      <c r="C675" s="61"/>
      <c r="D675" s="58"/>
      <c r="E675" s="58"/>
      <c r="F675" s="58"/>
      <c r="G675" s="58"/>
      <c r="H675" s="58"/>
      <c r="I675" s="58"/>
      <c r="J675" s="58"/>
      <c r="K675" s="58"/>
      <c r="L675" s="58"/>
      <c r="M675" s="61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</row>
    <row r="676" spans="1:60" s="55" customFormat="1">
      <c r="A676" s="58"/>
      <c r="B676" s="58"/>
      <c r="C676" s="61"/>
      <c r="D676" s="58"/>
      <c r="E676" s="58"/>
      <c r="F676" s="58"/>
      <c r="G676" s="58"/>
      <c r="H676" s="58"/>
      <c r="I676" s="58"/>
      <c r="J676" s="58"/>
      <c r="K676" s="58"/>
      <c r="L676" s="58"/>
      <c r="M676" s="61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</row>
    <row r="677" spans="1:60" s="55" customFormat="1">
      <c r="A677" s="58"/>
      <c r="B677" s="58"/>
      <c r="C677" s="61"/>
      <c r="D677" s="58"/>
      <c r="E677" s="58"/>
      <c r="F677" s="58"/>
      <c r="G677" s="58"/>
      <c r="H677" s="58"/>
      <c r="I677" s="58"/>
      <c r="J677" s="58"/>
      <c r="K677" s="58"/>
      <c r="L677" s="58"/>
      <c r="M677" s="61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</row>
    <row r="678" spans="1:60" s="55" customFormat="1">
      <c r="A678" s="58"/>
      <c r="B678" s="58"/>
      <c r="C678" s="61"/>
      <c r="D678" s="58"/>
      <c r="E678" s="58"/>
      <c r="F678" s="58"/>
      <c r="G678" s="58"/>
      <c r="H678" s="58"/>
      <c r="I678" s="58"/>
      <c r="J678" s="58"/>
      <c r="K678" s="58"/>
      <c r="L678" s="58"/>
      <c r="M678" s="61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</row>
    <row r="679" spans="1:60" s="55" customFormat="1">
      <c r="A679" s="58"/>
      <c r="B679" s="58"/>
      <c r="C679" s="61"/>
      <c r="D679" s="58"/>
      <c r="E679" s="58"/>
      <c r="F679" s="58"/>
      <c r="G679" s="58"/>
      <c r="H679" s="58"/>
      <c r="I679" s="58"/>
      <c r="J679" s="58"/>
      <c r="K679" s="58"/>
      <c r="L679" s="58"/>
      <c r="M679" s="61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</row>
    <row r="680" spans="1:60" s="55" customFormat="1">
      <c r="A680" s="58"/>
      <c r="B680" s="58"/>
      <c r="C680" s="61"/>
      <c r="D680" s="58"/>
      <c r="E680" s="58"/>
      <c r="F680" s="58"/>
      <c r="G680" s="58"/>
      <c r="H680" s="58"/>
      <c r="I680" s="58"/>
      <c r="J680" s="58"/>
      <c r="K680" s="58"/>
      <c r="L680" s="58"/>
      <c r="M680" s="61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</row>
    <row r="681" spans="1:60" s="55" customFormat="1">
      <c r="A681" s="58"/>
      <c r="B681" s="58"/>
      <c r="C681" s="61"/>
      <c r="D681" s="58"/>
      <c r="E681" s="58"/>
      <c r="F681" s="58"/>
      <c r="G681" s="58"/>
      <c r="H681" s="58"/>
      <c r="I681" s="58"/>
      <c r="J681" s="58"/>
      <c r="K681" s="58"/>
      <c r="L681" s="58"/>
      <c r="M681" s="61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</row>
    <row r="682" spans="1:60" s="55" customFormat="1">
      <c r="A682" s="58"/>
      <c r="B682" s="58"/>
      <c r="C682" s="61"/>
      <c r="D682" s="58"/>
      <c r="E682" s="58"/>
      <c r="F682" s="58"/>
      <c r="G682" s="58"/>
      <c r="H682" s="58"/>
      <c r="I682" s="58"/>
      <c r="J682" s="58"/>
      <c r="K682" s="58"/>
      <c r="L682" s="58"/>
      <c r="M682" s="61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</row>
    <row r="683" spans="1:60" s="55" customFormat="1">
      <c r="A683" s="58"/>
      <c r="B683" s="58"/>
      <c r="C683" s="61"/>
      <c r="D683" s="58"/>
      <c r="E683" s="58"/>
      <c r="F683" s="58"/>
      <c r="G683" s="58"/>
      <c r="H683" s="58"/>
      <c r="I683" s="58"/>
      <c r="J683" s="58"/>
      <c r="K683" s="58"/>
      <c r="L683" s="58"/>
      <c r="M683" s="61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</row>
    <row r="684" spans="1:60" s="55" customFormat="1">
      <c r="A684" s="58"/>
      <c r="B684" s="58"/>
      <c r="C684" s="61"/>
      <c r="D684" s="58"/>
      <c r="E684" s="58"/>
      <c r="F684" s="58"/>
      <c r="G684" s="58"/>
      <c r="H684" s="58"/>
      <c r="I684" s="58"/>
      <c r="J684" s="58"/>
      <c r="K684" s="58"/>
      <c r="L684" s="58"/>
      <c r="M684" s="61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</row>
    <row r="685" spans="1:60" s="55" customFormat="1">
      <c r="A685" s="58"/>
      <c r="B685" s="58"/>
      <c r="C685" s="61"/>
      <c r="D685" s="58"/>
      <c r="E685" s="58"/>
      <c r="F685" s="58"/>
      <c r="G685" s="58"/>
      <c r="H685" s="58"/>
      <c r="I685" s="58"/>
      <c r="J685" s="58"/>
      <c r="K685" s="58"/>
      <c r="L685" s="58"/>
      <c r="M685" s="61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</row>
    <row r="686" spans="1:60" s="55" customFormat="1">
      <c r="A686" s="58"/>
      <c r="B686" s="58"/>
      <c r="C686" s="61"/>
      <c r="D686" s="58"/>
      <c r="E686" s="58"/>
      <c r="F686" s="58"/>
      <c r="G686" s="58"/>
      <c r="H686" s="58"/>
      <c r="I686" s="58"/>
      <c r="J686" s="58"/>
      <c r="K686" s="58"/>
      <c r="L686" s="58"/>
      <c r="M686" s="61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</row>
    <row r="687" spans="1:60" s="55" customFormat="1">
      <c r="A687" s="58"/>
      <c r="B687" s="58"/>
      <c r="C687" s="61"/>
      <c r="D687" s="58"/>
      <c r="E687" s="58"/>
      <c r="F687" s="58"/>
      <c r="G687" s="58"/>
      <c r="H687" s="58"/>
      <c r="I687" s="58"/>
      <c r="J687" s="58"/>
      <c r="K687" s="58"/>
      <c r="L687" s="58"/>
      <c r="M687" s="61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</row>
    <row r="688" spans="1:60" s="55" customFormat="1">
      <c r="A688" s="58"/>
      <c r="B688" s="58"/>
      <c r="C688" s="61"/>
      <c r="D688" s="58"/>
      <c r="E688" s="58"/>
      <c r="F688" s="58"/>
      <c r="G688" s="58"/>
      <c r="H688" s="58"/>
      <c r="I688" s="58"/>
      <c r="J688" s="58"/>
      <c r="K688" s="58"/>
      <c r="L688" s="58"/>
      <c r="M688" s="61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</row>
    <row r="689" spans="1:60" s="55" customFormat="1">
      <c r="A689" s="58"/>
      <c r="B689" s="58"/>
      <c r="C689" s="61"/>
      <c r="D689" s="58"/>
      <c r="E689" s="58"/>
      <c r="F689" s="58"/>
      <c r="G689" s="58"/>
      <c r="H689" s="58"/>
      <c r="I689" s="58"/>
      <c r="J689" s="58"/>
      <c r="K689" s="58"/>
      <c r="L689" s="58"/>
      <c r="M689" s="61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</row>
    <row r="690" spans="1:60" s="55" customFormat="1">
      <c r="A690" s="58"/>
      <c r="B690" s="58"/>
      <c r="C690" s="61"/>
      <c r="D690" s="58"/>
      <c r="E690" s="58"/>
      <c r="F690" s="58"/>
      <c r="G690" s="58"/>
      <c r="H690" s="58"/>
      <c r="I690" s="58"/>
      <c r="J690" s="58"/>
      <c r="K690" s="58"/>
      <c r="L690" s="58"/>
      <c r="M690" s="61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</row>
    <row r="691" spans="1:60" s="55" customFormat="1">
      <c r="A691" s="58"/>
      <c r="B691" s="58"/>
      <c r="C691" s="61"/>
      <c r="D691" s="58"/>
      <c r="E691" s="58"/>
      <c r="F691" s="58"/>
      <c r="G691" s="58"/>
      <c r="H691" s="58"/>
      <c r="I691" s="58"/>
      <c r="J691" s="58"/>
      <c r="K691" s="58"/>
      <c r="L691" s="58"/>
      <c r="M691" s="61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</row>
    <row r="692" spans="1:60" s="55" customFormat="1">
      <c r="A692" s="58"/>
      <c r="B692" s="58"/>
      <c r="C692" s="61"/>
      <c r="D692" s="58"/>
      <c r="E692" s="58"/>
      <c r="F692" s="58"/>
      <c r="G692" s="58"/>
      <c r="H692" s="58"/>
      <c r="I692" s="58"/>
      <c r="J692" s="58"/>
      <c r="K692" s="58"/>
      <c r="L692" s="58"/>
      <c r="M692" s="61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</row>
    <row r="693" spans="1:60" s="55" customFormat="1">
      <c r="A693" s="58"/>
      <c r="B693" s="58"/>
      <c r="C693" s="61"/>
      <c r="D693" s="58"/>
      <c r="E693" s="58"/>
      <c r="F693" s="58"/>
      <c r="G693" s="58"/>
      <c r="H693" s="58"/>
      <c r="I693" s="58"/>
      <c r="J693" s="58"/>
      <c r="K693" s="58"/>
      <c r="L693" s="58"/>
      <c r="M693" s="61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</row>
    <row r="694" spans="1:60" s="55" customFormat="1">
      <c r="A694" s="58"/>
      <c r="B694" s="58"/>
      <c r="C694" s="61"/>
      <c r="D694" s="58"/>
      <c r="E694" s="58"/>
      <c r="F694" s="58"/>
      <c r="G694" s="58"/>
      <c r="H694" s="58"/>
      <c r="I694" s="58"/>
      <c r="J694" s="58"/>
      <c r="K694" s="58"/>
      <c r="L694" s="58"/>
      <c r="M694" s="61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</row>
    <row r="695" spans="1:60" s="55" customFormat="1">
      <c r="A695" s="58"/>
      <c r="B695" s="58"/>
      <c r="C695" s="61"/>
      <c r="D695" s="58"/>
      <c r="E695" s="58"/>
      <c r="F695" s="58"/>
      <c r="G695" s="58"/>
      <c r="H695" s="58"/>
      <c r="I695" s="58"/>
      <c r="J695" s="58"/>
      <c r="K695" s="58"/>
      <c r="L695" s="58"/>
      <c r="M695" s="61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</row>
    <row r="696" spans="1:60" s="55" customFormat="1">
      <c r="A696" s="58"/>
      <c r="B696" s="58"/>
      <c r="C696" s="61"/>
      <c r="D696" s="58"/>
      <c r="E696" s="58"/>
      <c r="F696" s="58"/>
      <c r="G696" s="58"/>
      <c r="H696" s="58"/>
      <c r="I696" s="58"/>
      <c r="J696" s="58"/>
      <c r="K696" s="58"/>
      <c r="L696" s="58"/>
      <c r="M696" s="61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</row>
    <row r="697" spans="1:60" s="55" customFormat="1">
      <c r="A697" s="58"/>
      <c r="B697" s="58"/>
      <c r="C697" s="61"/>
      <c r="D697" s="58"/>
      <c r="E697" s="58"/>
      <c r="F697" s="58"/>
      <c r="G697" s="58"/>
      <c r="H697" s="58"/>
      <c r="I697" s="58"/>
      <c r="J697" s="58"/>
      <c r="K697" s="58"/>
      <c r="L697" s="58"/>
      <c r="M697" s="61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</row>
    <row r="698" spans="1:60" s="55" customFormat="1">
      <c r="A698" s="58"/>
      <c r="B698" s="58"/>
      <c r="C698" s="61"/>
      <c r="D698" s="58"/>
      <c r="E698" s="58"/>
      <c r="F698" s="58"/>
      <c r="G698" s="58"/>
      <c r="H698" s="58"/>
      <c r="I698" s="58"/>
      <c r="J698" s="58"/>
      <c r="K698" s="58"/>
      <c r="L698" s="58"/>
      <c r="M698" s="61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</row>
    <row r="699" spans="1:60" s="55" customFormat="1">
      <c r="A699" s="58"/>
      <c r="B699" s="58"/>
      <c r="C699" s="61"/>
      <c r="D699" s="58"/>
      <c r="E699" s="58"/>
      <c r="F699" s="58"/>
      <c r="G699" s="58"/>
      <c r="H699" s="58"/>
      <c r="I699" s="58"/>
      <c r="J699" s="58"/>
      <c r="K699" s="58"/>
      <c r="L699" s="58"/>
      <c r="M699" s="61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</row>
    <row r="700" spans="1:60" s="55" customFormat="1">
      <c r="A700" s="58"/>
      <c r="B700" s="58"/>
      <c r="C700" s="61"/>
      <c r="D700" s="58"/>
      <c r="E700" s="58"/>
      <c r="F700" s="58"/>
      <c r="G700" s="58"/>
      <c r="H700" s="58"/>
      <c r="I700" s="58"/>
      <c r="J700" s="58"/>
      <c r="K700" s="58"/>
      <c r="L700" s="58"/>
      <c r="M700" s="61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</row>
    <row r="701" spans="1:60" s="55" customFormat="1">
      <c r="A701" s="58"/>
      <c r="B701" s="58"/>
      <c r="C701" s="61"/>
      <c r="D701" s="58"/>
      <c r="E701" s="58"/>
      <c r="F701" s="58"/>
      <c r="G701" s="58"/>
      <c r="H701" s="58"/>
      <c r="I701" s="58"/>
      <c r="J701" s="58"/>
      <c r="K701" s="58"/>
      <c r="L701" s="58"/>
      <c r="M701" s="61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</row>
    <row r="702" spans="1:60" s="55" customFormat="1">
      <c r="A702" s="58"/>
      <c r="B702" s="58"/>
      <c r="C702" s="61"/>
      <c r="D702" s="58"/>
      <c r="E702" s="58"/>
      <c r="F702" s="58"/>
      <c r="G702" s="58"/>
      <c r="H702" s="58"/>
      <c r="I702" s="58"/>
      <c r="J702" s="58"/>
      <c r="K702" s="58"/>
      <c r="L702" s="58"/>
      <c r="M702" s="61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</row>
    <row r="703" spans="1:60" s="55" customFormat="1">
      <c r="A703" s="58"/>
      <c r="B703" s="58"/>
      <c r="C703" s="61"/>
      <c r="D703" s="58"/>
      <c r="E703" s="58"/>
      <c r="F703" s="58"/>
      <c r="G703" s="58"/>
      <c r="H703" s="58"/>
      <c r="I703" s="58"/>
      <c r="J703" s="58"/>
      <c r="K703" s="58"/>
      <c r="L703" s="58"/>
      <c r="M703" s="61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</row>
    <row r="704" spans="1:60" s="55" customFormat="1">
      <c r="A704" s="58"/>
      <c r="B704" s="58"/>
      <c r="C704" s="61"/>
      <c r="D704" s="58"/>
      <c r="E704" s="58"/>
      <c r="F704" s="58"/>
      <c r="G704" s="58"/>
      <c r="H704" s="58"/>
      <c r="I704" s="58"/>
      <c r="J704" s="58"/>
      <c r="K704" s="58"/>
      <c r="L704" s="58"/>
      <c r="M704" s="61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</row>
    <row r="705" spans="1:60" s="55" customFormat="1">
      <c r="A705" s="58"/>
      <c r="B705" s="58"/>
      <c r="C705" s="61"/>
      <c r="D705" s="58"/>
      <c r="E705" s="58"/>
      <c r="F705" s="58"/>
      <c r="G705" s="58"/>
      <c r="H705" s="58"/>
      <c r="I705" s="58"/>
      <c r="J705" s="58"/>
      <c r="K705" s="58"/>
      <c r="L705" s="58"/>
      <c r="M705" s="61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</row>
    <row r="706" spans="1:60" s="55" customFormat="1">
      <c r="A706" s="58"/>
      <c r="B706" s="58"/>
      <c r="C706" s="61"/>
      <c r="D706" s="58"/>
      <c r="E706" s="58"/>
      <c r="F706" s="58"/>
      <c r="G706" s="58"/>
      <c r="H706" s="58"/>
      <c r="I706" s="58"/>
      <c r="J706" s="58"/>
      <c r="K706" s="58"/>
      <c r="L706" s="58"/>
      <c r="M706" s="61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</row>
    <row r="707" spans="1:60" s="55" customFormat="1">
      <c r="A707" s="58"/>
      <c r="B707" s="58"/>
      <c r="C707" s="61"/>
      <c r="D707" s="58"/>
      <c r="E707" s="58"/>
      <c r="F707" s="58"/>
      <c r="G707" s="58"/>
      <c r="H707" s="58"/>
      <c r="I707" s="58"/>
      <c r="J707" s="58"/>
      <c r="K707" s="58"/>
      <c r="L707" s="58"/>
      <c r="M707" s="61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</row>
    <row r="708" spans="1:60" s="55" customFormat="1">
      <c r="A708" s="58"/>
      <c r="B708" s="58"/>
      <c r="C708" s="61"/>
      <c r="D708" s="58"/>
      <c r="E708" s="58"/>
      <c r="F708" s="58"/>
      <c r="G708" s="58"/>
      <c r="H708" s="58"/>
      <c r="I708" s="58"/>
      <c r="J708" s="58"/>
      <c r="K708" s="58"/>
      <c r="L708" s="58"/>
      <c r="M708" s="61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</row>
    <row r="709" spans="1:60" s="55" customFormat="1">
      <c r="A709" s="58"/>
      <c r="B709" s="58"/>
      <c r="C709" s="61"/>
      <c r="D709" s="58"/>
      <c r="E709" s="58"/>
      <c r="F709" s="58"/>
      <c r="G709" s="58"/>
      <c r="H709" s="58"/>
      <c r="I709" s="58"/>
      <c r="J709" s="58"/>
      <c r="K709" s="58"/>
      <c r="L709" s="58"/>
      <c r="M709" s="61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</row>
    <row r="710" spans="1:60" s="55" customFormat="1">
      <c r="A710" s="58"/>
      <c r="B710" s="58"/>
      <c r="C710" s="61"/>
      <c r="D710" s="58"/>
      <c r="E710" s="58"/>
      <c r="F710" s="58"/>
      <c r="G710" s="58"/>
      <c r="H710" s="58"/>
      <c r="I710" s="58"/>
      <c r="J710" s="58"/>
      <c r="K710" s="58"/>
      <c r="L710" s="58"/>
      <c r="M710" s="61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</row>
    <row r="711" spans="1:60" s="55" customFormat="1">
      <c r="A711" s="58"/>
      <c r="B711" s="58"/>
      <c r="C711" s="61"/>
      <c r="D711" s="58"/>
      <c r="E711" s="58"/>
      <c r="F711" s="58"/>
      <c r="G711" s="58"/>
      <c r="H711" s="58"/>
      <c r="I711" s="58"/>
      <c r="J711" s="58"/>
      <c r="K711" s="58"/>
      <c r="L711" s="58"/>
      <c r="M711" s="61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</row>
    <row r="712" spans="1:60" s="55" customFormat="1">
      <c r="A712" s="58"/>
      <c r="B712" s="58"/>
      <c r="C712" s="61"/>
      <c r="D712" s="58"/>
      <c r="E712" s="58"/>
      <c r="F712" s="58"/>
      <c r="G712" s="58"/>
      <c r="H712" s="58"/>
      <c r="I712" s="58"/>
      <c r="J712" s="58"/>
      <c r="K712" s="58"/>
      <c r="L712" s="58"/>
      <c r="M712" s="61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</row>
    <row r="713" spans="1:60" s="55" customFormat="1">
      <c r="A713" s="58"/>
      <c r="B713" s="58"/>
      <c r="C713" s="61"/>
      <c r="D713" s="58"/>
      <c r="E713" s="58"/>
      <c r="F713" s="58"/>
      <c r="G713" s="58"/>
      <c r="H713" s="58"/>
      <c r="I713" s="58"/>
      <c r="J713" s="58"/>
      <c r="K713" s="58"/>
      <c r="L713" s="58"/>
      <c r="M713" s="61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</row>
    <row r="714" spans="1:60" s="55" customFormat="1">
      <c r="A714" s="58"/>
      <c r="B714" s="58"/>
      <c r="C714" s="61"/>
      <c r="D714" s="58"/>
      <c r="E714" s="58"/>
      <c r="F714" s="58"/>
      <c r="G714" s="58"/>
      <c r="H714" s="58"/>
      <c r="I714" s="58"/>
      <c r="J714" s="58"/>
      <c r="K714" s="58"/>
      <c r="L714" s="58"/>
      <c r="M714" s="61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</row>
    <row r="715" spans="1:60" s="55" customFormat="1">
      <c r="A715" s="58"/>
      <c r="B715" s="58"/>
      <c r="C715" s="61"/>
      <c r="D715" s="58"/>
      <c r="E715" s="58"/>
      <c r="F715" s="58"/>
      <c r="G715" s="58"/>
      <c r="H715" s="58"/>
      <c r="I715" s="58"/>
      <c r="J715" s="58"/>
      <c r="K715" s="58"/>
      <c r="L715" s="58"/>
      <c r="M715" s="61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</row>
    <row r="716" spans="1:60" s="55" customFormat="1">
      <c r="A716" s="58"/>
      <c r="B716" s="58"/>
      <c r="C716" s="61"/>
      <c r="D716" s="58"/>
      <c r="E716" s="58"/>
      <c r="F716" s="58"/>
      <c r="G716" s="58"/>
      <c r="H716" s="58"/>
      <c r="I716" s="58"/>
      <c r="J716" s="58"/>
      <c r="K716" s="58"/>
      <c r="L716" s="58"/>
      <c r="M716" s="61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</row>
    <row r="717" spans="1:60" s="55" customFormat="1">
      <c r="A717" s="58"/>
      <c r="B717" s="58"/>
      <c r="C717" s="61"/>
      <c r="D717" s="58"/>
      <c r="E717" s="58"/>
      <c r="F717" s="58"/>
      <c r="G717" s="58"/>
      <c r="H717" s="58"/>
      <c r="I717" s="58"/>
      <c r="J717" s="58"/>
      <c r="K717" s="58"/>
      <c r="L717" s="58"/>
      <c r="M717" s="61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</row>
    <row r="718" spans="1:60" s="55" customFormat="1">
      <c r="A718" s="58"/>
      <c r="B718" s="58"/>
      <c r="C718" s="61"/>
      <c r="D718" s="58"/>
      <c r="E718" s="58"/>
      <c r="F718" s="58"/>
      <c r="G718" s="58"/>
      <c r="H718" s="58"/>
      <c r="I718" s="58"/>
      <c r="J718" s="58"/>
      <c r="K718" s="58"/>
      <c r="L718" s="58"/>
      <c r="M718" s="61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</row>
    <row r="719" spans="1:60" s="55" customFormat="1">
      <c r="A719" s="58"/>
      <c r="B719" s="58"/>
      <c r="C719" s="61"/>
      <c r="D719" s="58"/>
      <c r="E719" s="58"/>
      <c r="F719" s="58"/>
      <c r="G719" s="58"/>
      <c r="H719" s="58"/>
      <c r="I719" s="58"/>
      <c r="J719" s="58"/>
      <c r="K719" s="58"/>
      <c r="L719" s="58"/>
      <c r="M719" s="61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</row>
    <row r="720" spans="1:60" s="55" customFormat="1">
      <c r="A720" s="58"/>
      <c r="B720" s="58"/>
      <c r="C720" s="61"/>
      <c r="D720" s="58"/>
      <c r="E720" s="58"/>
      <c r="F720" s="58"/>
      <c r="G720" s="58"/>
      <c r="H720" s="58"/>
      <c r="I720" s="58"/>
      <c r="J720" s="58"/>
      <c r="K720" s="58"/>
      <c r="L720" s="58"/>
      <c r="M720" s="61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</row>
    <row r="721" spans="1:60" s="55" customFormat="1">
      <c r="A721" s="58"/>
      <c r="B721" s="58"/>
      <c r="C721" s="61"/>
      <c r="D721" s="58"/>
      <c r="E721" s="58"/>
      <c r="F721" s="58"/>
      <c r="G721" s="58"/>
      <c r="H721" s="58"/>
      <c r="I721" s="58"/>
      <c r="J721" s="58"/>
      <c r="K721" s="58"/>
      <c r="L721" s="58"/>
      <c r="M721" s="61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</row>
    <row r="722" spans="1:60" s="55" customFormat="1">
      <c r="A722" s="58"/>
      <c r="B722" s="58"/>
      <c r="C722" s="61"/>
      <c r="D722" s="58"/>
      <c r="E722" s="58"/>
      <c r="F722" s="58"/>
      <c r="G722" s="58"/>
      <c r="H722" s="58"/>
      <c r="I722" s="58"/>
      <c r="J722" s="58"/>
      <c r="K722" s="58"/>
      <c r="L722" s="58"/>
      <c r="M722" s="61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</row>
    <row r="723" spans="1:60" s="55" customFormat="1">
      <c r="A723" s="58"/>
      <c r="B723" s="58"/>
      <c r="C723" s="61"/>
      <c r="D723" s="58"/>
      <c r="E723" s="58"/>
      <c r="F723" s="58"/>
      <c r="G723" s="58"/>
      <c r="H723" s="58"/>
      <c r="I723" s="58"/>
      <c r="J723" s="58"/>
      <c r="K723" s="58"/>
      <c r="L723" s="58"/>
      <c r="M723" s="61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</row>
    <row r="724" spans="1:60" s="55" customFormat="1">
      <c r="A724" s="58"/>
      <c r="B724" s="58"/>
      <c r="C724" s="61"/>
      <c r="D724" s="58"/>
      <c r="E724" s="58"/>
      <c r="F724" s="58"/>
      <c r="G724" s="58"/>
      <c r="H724" s="58"/>
      <c r="I724" s="58"/>
      <c r="J724" s="58"/>
      <c r="K724" s="58"/>
      <c r="L724" s="58"/>
      <c r="M724" s="61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</row>
    <row r="725" spans="1:60" s="55" customFormat="1">
      <c r="A725" s="58"/>
      <c r="B725" s="58"/>
      <c r="C725" s="61"/>
      <c r="D725" s="58"/>
      <c r="E725" s="58"/>
      <c r="F725" s="58"/>
      <c r="G725" s="58"/>
      <c r="H725" s="58"/>
      <c r="I725" s="58"/>
      <c r="J725" s="58"/>
      <c r="K725" s="58"/>
      <c r="L725" s="58"/>
      <c r="M725" s="61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</row>
    <row r="726" spans="1:60" s="55" customFormat="1">
      <c r="A726" s="58"/>
      <c r="B726" s="58"/>
      <c r="C726" s="61"/>
      <c r="D726" s="58"/>
      <c r="E726" s="58"/>
      <c r="F726" s="58"/>
      <c r="G726" s="58"/>
      <c r="H726" s="58"/>
      <c r="I726" s="58"/>
      <c r="J726" s="58"/>
      <c r="K726" s="58"/>
      <c r="L726" s="58"/>
      <c r="M726" s="61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</row>
    <row r="727" spans="1:60" s="55" customFormat="1">
      <c r="A727" s="58"/>
      <c r="B727" s="58"/>
      <c r="C727" s="61"/>
      <c r="D727" s="58"/>
      <c r="E727" s="58"/>
      <c r="F727" s="58"/>
      <c r="G727" s="58"/>
      <c r="H727" s="58"/>
      <c r="I727" s="58"/>
      <c r="J727" s="58"/>
      <c r="K727" s="58"/>
      <c r="L727" s="58"/>
      <c r="M727" s="61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</row>
    <row r="728" spans="1:60" s="55" customFormat="1">
      <c r="A728" s="58"/>
      <c r="B728" s="58"/>
      <c r="C728" s="61"/>
      <c r="D728" s="58"/>
      <c r="E728" s="58"/>
      <c r="F728" s="58"/>
      <c r="G728" s="58"/>
      <c r="H728" s="58"/>
      <c r="I728" s="58"/>
      <c r="J728" s="58"/>
      <c r="K728" s="58"/>
      <c r="L728" s="58"/>
      <c r="M728" s="61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</row>
    <row r="729" spans="1:60" s="55" customFormat="1">
      <c r="A729" s="58"/>
      <c r="B729" s="58"/>
      <c r="C729" s="61"/>
      <c r="D729" s="58"/>
      <c r="E729" s="58"/>
      <c r="F729" s="58"/>
      <c r="G729" s="58"/>
      <c r="H729" s="58"/>
      <c r="I729" s="58"/>
      <c r="J729" s="58"/>
      <c r="K729" s="58"/>
      <c r="L729" s="58"/>
      <c r="M729" s="61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</row>
    <row r="730" spans="1:60" s="55" customFormat="1">
      <c r="A730" s="58"/>
      <c r="B730" s="58"/>
      <c r="C730" s="61"/>
      <c r="D730" s="58"/>
      <c r="E730" s="58"/>
      <c r="F730" s="58"/>
      <c r="G730" s="58"/>
      <c r="H730" s="58"/>
      <c r="I730" s="58"/>
      <c r="J730" s="58"/>
      <c r="K730" s="58"/>
      <c r="L730" s="58"/>
      <c r="M730" s="61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</row>
    <row r="731" spans="1:60" s="55" customFormat="1">
      <c r="A731" s="58"/>
      <c r="B731" s="58"/>
      <c r="C731" s="61"/>
      <c r="D731" s="58"/>
      <c r="E731" s="58"/>
      <c r="F731" s="58"/>
      <c r="G731" s="58"/>
      <c r="H731" s="58"/>
      <c r="I731" s="58"/>
      <c r="J731" s="58"/>
      <c r="K731" s="58"/>
      <c r="L731" s="58"/>
      <c r="M731" s="61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</row>
    <row r="732" spans="1:60" s="55" customFormat="1">
      <c r="A732" s="58"/>
      <c r="B732" s="58"/>
      <c r="C732" s="61"/>
      <c r="D732" s="58"/>
      <c r="E732" s="58"/>
      <c r="F732" s="58"/>
      <c r="G732" s="58"/>
      <c r="H732" s="58"/>
      <c r="I732" s="58"/>
      <c r="J732" s="58"/>
      <c r="K732" s="58"/>
      <c r="L732" s="58"/>
      <c r="M732" s="61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</row>
    <row r="733" spans="1:60" s="55" customFormat="1">
      <c r="A733" s="58"/>
      <c r="B733" s="58"/>
      <c r="C733" s="61"/>
      <c r="D733" s="58"/>
      <c r="E733" s="58"/>
      <c r="F733" s="58"/>
      <c r="G733" s="58"/>
      <c r="H733" s="58"/>
      <c r="I733" s="58"/>
      <c r="J733" s="58"/>
      <c r="K733" s="58"/>
      <c r="L733" s="58"/>
      <c r="M733" s="61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</row>
    <row r="734" spans="1:60" s="55" customFormat="1">
      <c r="A734" s="58"/>
      <c r="B734" s="58"/>
      <c r="C734" s="61"/>
      <c r="D734" s="58"/>
      <c r="E734" s="58"/>
      <c r="F734" s="58"/>
      <c r="G734" s="58"/>
      <c r="H734" s="58"/>
      <c r="I734" s="58"/>
      <c r="J734" s="58"/>
      <c r="K734" s="58"/>
      <c r="L734" s="58"/>
      <c r="M734" s="61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</row>
    <row r="735" spans="1:60" s="55" customFormat="1">
      <c r="A735" s="58"/>
      <c r="B735" s="58"/>
      <c r="C735" s="61"/>
      <c r="D735" s="58"/>
      <c r="E735" s="58"/>
      <c r="F735" s="58"/>
      <c r="G735" s="58"/>
      <c r="H735" s="58"/>
      <c r="I735" s="58"/>
      <c r="J735" s="58"/>
      <c r="K735" s="58"/>
      <c r="L735" s="58"/>
      <c r="M735" s="61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</row>
    <row r="736" spans="1:60" s="55" customFormat="1">
      <c r="A736" s="58"/>
      <c r="B736" s="58"/>
      <c r="C736" s="61"/>
      <c r="D736" s="58"/>
      <c r="E736" s="58"/>
      <c r="F736" s="58"/>
      <c r="G736" s="58"/>
      <c r="H736" s="58"/>
      <c r="I736" s="58"/>
      <c r="J736" s="58"/>
      <c r="K736" s="58"/>
      <c r="L736" s="58"/>
      <c r="M736" s="61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</row>
    <row r="737" spans="1:60" s="55" customFormat="1">
      <c r="A737" s="58"/>
      <c r="B737" s="58"/>
      <c r="C737" s="61"/>
      <c r="D737" s="58"/>
      <c r="E737" s="58"/>
      <c r="F737" s="58"/>
      <c r="G737" s="58"/>
      <c r="H737" s="58"/>
      <c r="I737" s="58"/>
      <c r="J737" s="58"/>
      <c r="K737" s="58"/>
      <c r="L737" s="58"/>
      <c r="M737" s="61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</row>
    <row r="738" spans="1:60" s="55" customFormat="1">
      <c r="A738" s="58"/>
      <c r="B738" s="58"/>
      <c r="C738" s="61"/>
      <c r="D738" s="58"/>
      <c r="E738" s="58"/>
      <c r="F738" s="58"/>
      <c r="G738" s="58"/>
      <c r="H738" s="58"/>
      <c r="I738" s="58"/>
      <c r="J738" s="58"/>
      <c r="K738" s="58"/>
      <c r="L738" s="58"/>
      <c r="M738" s="61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</row>
    <row r="739" spans="1:60" s="55" customFormat="1">
      <c r="A739" s="58"/>
      <c r="B739" s="58"/>
      <c r="C739" s="61"/>
      <c r="D739" s="58"/>
      <c r="E739" s="58"/>
      <c r="F739" s="58"/>
      <c r="G739" s="58"/>
      <c r="H739" s="58"/>
      <c r="I739" s="58"/>
      <c r="J739" s="58"/>
      <c r="K739" s="58"/>
      <c r="L739" s="58"/>
      <c r="M739" s="61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</row>
    <row r="740" spans="1:60" s="55" customFormat="1">
      <c r="A740" s="58"/>
      <c r="B740" s="58"/>
      <c r="C740" s="61"/>
      <c r="D740" s="58"/>
      <c r="E740" s="58"/>
      <c r="F740" s="58"/>
      <c r="G740" s="58"/>
      <c r="H740" s="58"/>
      <c r="I740" s="58"/>
      <c r="J740" s="58"/>
      <c r="K740" s="58"/>
      <c r="L740" s="58"/>
      <c r="M740" s="61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</row>
    <row r="741" spans="1:60" s="55" customFormat="1">
      <c r="A741" s="58"/>
      <c r="B741" s="58"/>
      <c r="C741" s="61"/>
      <c r="D741" s="58"/>
      <c r="E741" s="58"/>
      <c r="F741" s="58"/>
      <c r="G741" s="58"/>
      <c r="H741" s="58"/>
      <c r="I741" s="58"/>
      <c r="J741" s="58"/>
      <c r="K741" s="58"/>
      <c r="L741" s="58"/>
      <c r="M741" s="61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</row>
    <row r="742" spans="1:60" s="55" customFormat="1">
      <c r="A742" s="58"/>
      <c r="B742" s="58"/>
      <c r="C742" s="61"/>
      <c r="D742" s="58"/>
      <c r="E742" s="58"/>
      <c r="F742" s="58"/>
      <c r="G742" s="58"/>
      <c r="H742" s="58"/>
      <c r="I742" s="58"/>
      <c r="J742" s="58"/>
      <c r="K742" s="58"/>
      <c r="L742" s="58"/>
      <c r="M742" s="61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</row>
    <row r="743" spans="1:60" s="55" customFormat="1">
      <c r="A743" s="58"/>
      <c r="B743" s="58"/>
      <c r="C743" s="61"/>
      <c r="D743" s="58"/>
      <c r="E743" s="58"/>
      <c r="F743" s="58"/>
      <c r="G743" s="58"/>
      <c r="H743" s="58"/>
      <c r="I743" s="58"/>
      <c r="J743" s="58"/>
      <c r="K743" s="58"/>
      <c r="L743" s="58"/>
      <c r="M743" s="61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</row>
    <row r="744" spans="1:60" s="55" customFormat="1">
      <c r="A744" s="58"/>
      <c r="B744" s="58"/>
      <c r="C744" s="61"/>
      <c r="D744" s="58"/>
      <c r="E744" s="58"/>
      <c r="F744" s="58"/>
      <c r="G744" s="58"/>
      <c r="H744" s="58"/>
      <c r="I744" s="58"/>
      <c r="J744" s="58"/>
      <c r="K744" s="58"/>
      <c r="L744" s="58"/>
      <c r="M744" s="61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</row>
    <row r="745" spans="1:60" s="55" customFormat="1">
      <c r="A745" s="58"/>
      <c r="B745" s="58"/>
      <c r="C745" s="61"/>
      <c r="D745" s="58"/>
      <c r="E745" s="58"/>
      <c r="F745" s="58"/>
      <c r="G745" s="58"/>
      <c r="H745" s="58"/>
      <c r="I745" s="58"/>
      <c r="J745" s="58"/>
      <c r="K745" s="58"/>
      <c r="L745" s="58"/>
      <c r="M745" s="61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</row>
    <row r="746" spans="1:60" s="55" customFormat="1">
      <c r="A746" s="58"/>
      <c r="B746" s="58"/>
      <c r="C746" s="61"/>
      <c r="D746" s="58"/>
      <c r="E746" s="58"/>
      <c r="F746" s="58"/>
      <c r="G746" s="58"/>
      <c r="H746" s="58"/>
      <c r="I746" s="58"/>
      <c r="J746" s="58"/>
      <c r="K746" s="58"/>
      <c r="L746" s="58"/>
      <c r="M746" s="61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</row>
    <row r="747" spans="1:60" s="55" customFormat="1">
      <c r="A747" s="58"/>
      <c r="B747" s="58"/>
      <c r="C747" s="61"/>
      <c r="D747" s="58"/>
      <c r="E747" s="58"/>
      <c r="F747" s="58"/>
      <c r="G747" s="58"/>
      <c r="H747" s="58"/>
      <c r="I747" s="58"/>
      <c r="J747" s="58"/>
      <c r="K747" s="58"/>
      <c r="L747" s="58"/>
      <c r="M747" s="61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</row>
    <row r="748" spans="1:60" s="55" customFormat="1">
      <c r="A748" s="58"/>
      <c r="B748" s="58"/>
      <c r="C748" s="61"/>
      <c r="D748" s="58"/>
      <c r="E748" s="58"/>
      <c r="F748" s="58"/>
      <c r="G748" s="58"/>
      <c r="H748" s="58"/>
      <c r="I748" s="58"/>
      <c r="J748" s="58"/>
      <c r="K748" s="58"/>
      <c r="L748" s="58"/>
      <c r="M748" s="61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</row>
    <row r="749" spans="1:60" s="55" customFormat="1">
      <c r="A749" s="58"/>
      <c r="B749" s="58"/>
      <c r="C749" s="61"/>
      <c r="D749" s="58"/>
      <c r="E749" s="58"/>
      <c r="F749" s="58"/>
      <c r="G749" s="58"/>
      <c r="H749" s="58"/>
      <c r="I749" s="58"/>
      <c r="J749" s="58"/>
      <c r="K749" s="58"/>
      <c r="L749" s="58"/>
      <c r="M749" s="61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</row>
    <row r="750" spans="1:60" s="55" customFormat="1">
      <c r="A750" s="58"/>
      <c r="B750" s="58"/>
      <c r="C750" s="61"/>
      <c r="D750" s="58"/>
      <c r="E750" s="58"/>
      <c r="F750" s="58"/>
      <c r="G750" s="58"/>
      <c r="H750" s="58"/>
      <c r="I750" s="58"/>
      <c r="J750" s="58"/>
      <c r="K750" s="58"/>
      <c r="L750" s="58"/>
      <c r="M750" s="61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</row>
    <row r="751" spans="1:60" s="55" customFormat="1">
      <c r="A751" s="58"/>
      <c r="B751" s="58"/>
      <c r="C751" s="61"/>
      <c r="D751" s="58"/>
      <c r="E751" s="58"/>
      <c r="F751" s="58"/>
      <c r="G751" s="58"/>
      <c r="H751" s="58"/>
      <c r="I751" s="58"/>
      <c r="J751" s="58"/>
      <c r="K751" s="58"/>
      <c r="L751" s="58"/>
      <c r="M751" s="61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</row>
    <row r="752" spans="1:60" s="55" customFormat="1">
      <c r="A752" s="58"/>
      <c r="B752" s="58"/>
      <c r="C752" s="61"/>
      <c r="D752" s="58"/>
      <c r="E752" s="58"/>
      <c r="F752" s="58"/>
      <c r="G752" s="58"/>
      <c r="H752" s="58"/>
      <c r="I752" s="58"/>
      <c r="J752" s="58"/>
      <c r="K752" s="58"/>
      <c r="L752" s="58"/>
      <c r="M752" s="61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</row>
    <row r="753" spans="1:60" s="55" customFormat="1">
      <c r="A753" s="58"/>
      <c r="B753" s="58"/>
      <c r="C753" s="61"/>
      <c r="D753" s="58"/>
      <c r="E753" s="58"/>
      <c r="F753" s="58"/>
      <c r="G753" s="58"/>
      <c r="H753" s="58"/>
      <c r="I753" s="58"/>
      <c r="J753" s="58"/>
      <c r="K753" s="58"/>
      <c r="L753" s="58"/>
      <c r="M753" s="61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</row>
    <row r="754" spans="1:60" s="55" customFormat="1">
      <c r="A754" s="58"/>
      <c r="B754" s="58"/>
      <c r="C754" s="61"/>
      <c r="D754" s="58"/>
      <c r="E754" s="58"/>
      <c r="F754" s="58"/>
      <c r="G754" s="58"/>
      <c r="H754" s="58"/>
      <c r="I754" s="58"/>
      <c r="J754" s="58"/>
      <c r="K754" s="58"/>
      <c r="L754" s="58"/>
      <c r="M754" s="61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</row>
    <row r="755" spans="1:60" s="55" customFormat="1">
      <c r="A755" s="58"/>
      <c r="B755" s="58"/>
      <c r="C755" s="61"/>
      <c r="D755" s="58"/>
      <c r="E755" s="58"/>
      <c r="F755" s="58"/>
      <c r="G755" s="58"/>
      <c r="H755" s="58"/>
      <c r="I755" s="58"/>
      <c r="J755" s="58"/>
      <c r="K755" s="58"/>
      <c r="L755" s="58"/>
      <c r="M755" s="61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</row>
    <row r="756" spans="1:60" s="55" customFormat="1">
      <c r="A756" s="58"/>
      <c r="B756" s="58"/>
      <c r="C756" s="61"/>
      <c r="D756" s="58"/>
      <c r="E756" s="58"/>
      <c r="F756" s="58"/>
      <c r="G756" s="58"/>
      <c r="H756" s="58"/>
      <c r="I756" s="58"/>
      <c r="J756" s="58"/>
      <c r="K756" s="58"/>
      <c r="L756" s="58"/>
      <c r="M756" s="61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</row>
    <row r="757" spans="1:60" s="55" customFormat="1">
      <c r="A757" s="58"/>
      <c r="B757" s="58"/>
      <c r="C757" s="61"/>
      <c r="D757" s="58"/>
      <c r="E757" s="58"/>
      <c r="F757" s="58"/>
      <c r="G757" s="58"/>
      <c r="H757" s="58"/>
      <c r="I757" s="58"/>
      <c r="J757" s="58"/>
      <c r="K757" s="58"/>
      <c r="L757" s="58"/>
      <c r="M757" s="61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</row>
    <row r="758" spans="1:60" s="55" customFormat="1">
      <c r="A758" s="58"/>
      <c r="B758" s="58"/>
      <c r="C758" s="61"/>
      <c r="D758" s="58"/>
      <c r="E758" s="58"/>
      <c r="F758" s="58"/>
      <c r="G758" s="58"/>
      <c r="H758" s="58"/>
      <c r="I758" s="58"/>
      <c r="J758" s="58"/>
      <c r="K758" s="58"/>
      <c r="L758" s="58"/>
      <c r="M758" s="61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</row>
    <row r="759" spans="1:60" s="55" customFormat="1">
      <c r="A759" s="58"/>
      <c r="B759" s="58"/>
      <c r="C759" s="61"/>
      <c r="D759" s="58"/>
      <c r="E759" s="58"/>
      <c r="F759" s="58"/>
      <c r="G759" s="58"/>
      <c r="H759" s="58"/>
      <c r="I759" s="58"/>
      <c r="J759" s="58"/>
      <c r="K759" s="58"/>
      <c r="L759" s="58"/>
      <c r="M759" s="61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</row>
    <row r="760" spans="1:60" s="55" customFormat="1">
      <c r="A760" s="58"/>
      <c r="B760" s="58"/>
      <c r="C760" s="61"/>
      <c r="D760" s="58"/>
      <c r="E760" s="58"/>
      <c r="F760" s="58"/>
      <c r="G760" s="58"/>
      <c r="H760" s="58"/>
      <c r="I760" s="58"/>
      <c r="J760" s="58"/>
      <c r="K760" s="58"/>
      <c r="L760" s="58"/>
      <c r="M760" s="61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</row>
    <row r="761" spans="1:60" s="55" customFormat="1">
      <c r="A761" s="58"/>
      <c r="B761" s="58"/>
      <c r="C761" s="61"/>
      <c r="D761" s="58"/>
      <c r="E761" s="58"/>
      <c r="F761" s="58"/>
      <c r="G761" s="58"/>
      <c r="H761" s="58"/>
      <c r="I761" s="58"/>
      <c r="J761" s="58"/>
      <c r="K761" s="58"/>
      <c r="L761" s="58"/>
      <c r="M761" s="61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</row>
    <row r="762" spans="1:60" s="55" customFormat="1">
      <c r="A762" s="58"/>
      <c r="B762" s="58"/>
      <c r="C762" s="61"/>
      <c r="D762" s="58"/>
      <c r="E762" s="58"/>
      <c r="F762" s="58"/>
      <c r="G762" s="58"/>
      <c r="H762" s="58"/>
      <c r="I762" s="58"/>
      <c r="J762" s="58"/>
      <c r="K762" s="58"/>
      <c r="L762" s="58"/>
      <c r="M762" s="61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</row>
    <row r="763" spans="1:60" s="55" customFormat="1">
      <c r="A763" s="58"/>
      <c r="B763" s="58"/>
      <c r="C763" s="61"/>
      <c r="D763" s="58"/>
      <c r="E763" s="58"/>
      <c r="F763" s="58"/>
      <c r="G763" s="58"/>
      <c r="H763" s="58"/>
      <c r="I763" s="58"/>
      <c r="J763" s="58"/>
      <c r="K763" s="58"/>
      <c r="L763" s="58"/>
      <c r="M763" s="61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</row>
    <row r="764" spans="1:60" s="55" customFormat="1">
      <c r="A764" s="58"/>
      <c r="B764" s="58"/>
      <c r="C764" s="61"/>
      <c r="D764" s="58"/>
      <c r="E764" s="58"/>
      <c r="F764" s="58"/>
      <c r="G764" s="58"/>
      <c r="H764" s="58"/>
      <c r="I764" s="58"/>
      <c r="J764" s="58"/>
      <c r="K764" s="58"/>
      <c r="L764" s="58"/>
      <c r="M764" s="61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</row>
    <row r="765" spans="1:60" s="55" customFormat="1">
      <c r="A765" s="58"/>
      <c r="B765" s="58"/>
      <c r="C765" s="61"/>
      <c r="D765" s="58"/>
      <c r="E765" s="58"/>
      <c r="F765" s="58"/>
      <c r="G765" s="58"/>
      <c r="H765" s="58"/>
      <c r="I765" s="58"/>
      <c r="J765" s="58"/>
      <c r="K765" s="58"/>
      <c r="L765" s="58"/>
      <c r="M765" s="61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</row>
    <row r="766" spans="1:60" s="55" customFormat="1">
      <c r="A766" s="58"/>
      <c r="B766" s="58"/>
      <c r="C766" s="61"/>
      <c r="D766" s="58"/>
      <c r="E766" s="58"/>
      <c r="F766" s="58"/>
      <c r="G766" s="58"/>
      <c r="H766" s="58"/>
      <c r="I766" s="58"/>
      <c r="J766" s="58"/>
      <c r="K766" s="58"/>
      <c r="L766" s="58"/>
      <c r="M766" s="61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</row>
    <row r="767" spans="1:60" s="55" customFormat="1">
      <c r="A767" s="58"/>
      <c r="B767" s="58"/>
      <c r="C767" s="61"/>
      <c r="D767" s="58"/>
      <c r="E767" s="58"/>
      <c r="F767" s="58"/>
      <c r="G767" s="58"/>
      <c r="H767" s="58"/>
      <c r="I767" s="58"/>
      <c r="J767" s="58"/>
      <c r="K767" s="58"/>
      <c r="L767" s="58"/>
      <c r="M767" s="61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</row>
    <row r="768" spans="1:60" s="55" customFormat="1">
      <c r="A768" s="58"/>
      <c r="B768" s="58"/>
      <c r="C768" s="61"/>
      <c r="D768" s="58"/>
      <c r="E768" s="58"/>
      <c r="F768" s="58"/>
      <c r="G768" s="58"/>
      <c r="H768" s="58"/>
      <c r="I768" s="58"/>
      <c r="J768" s="58"/>
      <c r="K768" s="58"/>
      <c r="L768" s="58"/>
      <c r="M768" s="61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</row>
    <row r="769" spans="1:60" s="55" customFormat="1">
      <c r="A769" s="58"/>
      <c r="B769" s="58"/>
      <c r="C769" s="61"/>
      <c r="D769" s="58"/>
      <c r="E769" s="58"/>
      <c r="F769" s="58"/>
      <c r="G769" s="58"/>
      <c r="H769" s="58"/>
      <c r="I769" s="58"/>
      <c r="J769" s="58"/>
      <c r="K769" s="58"/>
      <c r="L769" s="58"/>
      <c r="M769" s="61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</row>
    <row r="770" spans="1:60" s="55" customFormat="1">
      <c r="A770" s="58"/>
      <c r="B770" s="58"/>
      <c r="C770" s="61"/>
      <c r="D770" s="58"/>
      <c r="E770" s="58"/>
      <c r="F770" s="58"/>
      <c r="G770" s="58"/>
      <c r="H770" s="58"/>
      <c r="I770" s="58"/>
      <c r="J770" s="58"/>
      <c r="K770" s="58"/>
      <c r="L770" s="58"/>
      <c r="M770" s="61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</row>
    <row r="771" spans="1:60" s="55" customFormat="1">
      <c r="A771" s="58"/>
      <c r="B771" s="58"/>
      <c r="C771" s="61"/>
      <c r="D771" s="58"/>
      <c r="E771" s="58"/>
      <c r="F771" s="58"/>
      <c r="G771" s="58"/>
      <c r="H771" s="58"/>
      <c r="I771" s="58"/>
      <c r="J771" s="58"/>
      <c r="K771" s="58"/>
      <c r="L771" s="58"/>
      <c r="M771" s="61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</row>
    <row r="772" spans="1:60" s="55" customFormat="1">
      <c r="A772" s="58"/>
      <c r="B772" s="58"/>
      <c r="C772" s="61"/>
      <c r="D772" s="58"/>
      <c r="E772" s="58"/>
      <c r="F772" s="58"/>
      <c r="G772" s="58"/>
      <c r="H772" s="58"/>
      <c r="I772" s="58"/>
      <c r="J772" s="58"/>
      <c r="K772" s="58"/>
      <c r="L772" s="58"/>
      <c r="M772" s="61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</row>
    <row r="773" spans="1:60" s="55" customFormat="1">
      <c r="A773" s="58"/>
      <c r="B773" s="58"/>
      <c r="C773" s="61"/>
      <c r="D773" s="58"/>
      <c r="E773" s="58"/>
      <c r="F773" s="58"/>
      <c r="G773" s="58"/>
      <c r="H773" s="58"/>
      <c r="I773" s="58"/>
      <c r="J773" s="58"/>
      <c r="K773" s="58"/>
      <c r="L773" s="58"/>
      <c r="M773" s="61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</row>
    <row r="774" spans="1:60" s="55" customFormat="1">
      <c r="A774" s="58"/>
      <c r="B774" s="58"/>
      <c r="C774" s="61"/>
      <c r="D774" s="58"/>
      <c r="E774" s="58"/>
      <c r="F774" s="58"/>
      <c r="G774" s="58"/>
      <c r="H774" s="58"/>
      <c r="I774" s="58"/>
      <c r="J774" s="58"/>
      <c r="K774" s="58"/>
      <c r="L774" s="58"/>
      <c r="M774" s="61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</row>
    <row r="775" spans="1:60" s="55" customFormat="1">
      <c r="A775" s="58"/>
      <c r="B775" s="58"/>
      <c r="C775" s="61"/>
      <c r="D775" s="58"/>
      <c r="E775" s="58"/>
      <c r="F775" s="58"/>
      <c r="G775" s="58"/>
      <c r="H775" s="58"/>
      <c r="I775" s="58"/>
      <c r="J775" s="58"/>
      <c r="K775" s="58"/>
      <c r="L775" s="58"/>
      <c r="M775" s="61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</row>
    <row r="776" spans="1:60" s="55" customFormat="1">
      <c r="A776" s="58"/>
      <c r="B776" s="58"/>
      <c r="C776" s="61"/>
      <c r="D776" s="58"/>
      <c r="E776" s="58"/>
      <c r="F776" s="58"/>
      <c r="G776" s="58"/>
      <c r="H776" s="58"/>
      <c r="I776" s="58"/>
      <c r="J776" s="58"/>
      <c r="K776" s="58"/>
      <c r="L776" s="58"/>
      <c r="M776" s="61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</row>
    <row r="777" spans="1:60" s="55" customFormat="1">
      <c r="A777" s="58"/>
      <c r="B777" s="58"/>
      <c r="C777" s="61"/>
      <c r="D777" s="58"/>
      <c r="E777" s="58"/>
      <c r="F777" s="58"/>
      <c r="G777" s="58"/>
      <c r="H777" s="58"/>
      <c r="I777" s="58"/>
      <c r="J777" s="58"/>
      <c r="K777" s="58"/>
      <c r="L777" s="58"/>
      <c r="M777" s="61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</row>
    <row r="778" spans="1:60" s="55" customFormat="1">
      <c r="A778" s="58"/>
      <c r="B778" s="58"/>
      <c r="C778" s="61"/>
      <c r="D778" s="58"/>
      <c r="E778" s="58"/>
      <c r="F778" s="58"/>
      <c r="G778" s="58"/>
      <c r="H778" s="58"/>
      <c r="I778" s="58"/>
      <c r="J778" s="58"/>
      <c r="K778" s="58"/>
      <c r="L778" s="58"/>
      <c r="M778" s="61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</row>
    <row r="779" spans="1:60" s="55" customFormat="1">
      <c r="A779" s="58"/>
      <c r="B779" s="58"/>
      <c r="C779" s="61"/>
      <c r="D779" s="58"/>
      <c r="E779" s="58"/>
      <c r="F779" s="58"/>
      <c r="G779" s="58"/>
      <c r="H779" s="58"/>
      <c r="I779" s="58"/>
      <c r="J779" s="58"/>
      <c r="K779" s="58"/>
      <c r="L779" s="58"/>
      <c r="M779" s="61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</row>
    <row r="780" spans="1:60" s="55" customFormat="1">
      <c r="A780" s="58"/>
      <c r="B780" s="58"/>
      <c r="C780" s="61"/>
      <c r="D780" s="58"/>
      <c r="E780" s="58"/>
      <c r="F780" s="58"/>
      <c r="G780" s="58"/>
      <c r="H780" s="58"/>
      <c r="I780" s="58"/>
      <c r="J780" s="58"/>
      <c r="K780" s="58"/>
      <c r="L780" s="58"/>
      <c r="M780" s="61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</row>
    <row r="781" spans="1:60" s="55" customFormat="1">
      <c r="A781" s="58"/>
      <c r="B781" s="58"/>
      <c r="C781" s="61"/>
      <c r="D781" s="58"/>
      <c r="E781" s="58"/>
      <c r="F781" s="58"/>
      <c r="G781" s="58"/>
      <c r="H781" s="58"/>
      <c r="I781" s="58"/>
      <c r="J781" s="58"/>
      <c r="K781" s="58"/>
      <c r="L781" s="58"/>
      <c r="M781" s="61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</row>
    <row r="782" spans="1:60" s="55" customFormat="1">
      <c r="A782" s="58"/>
      <c r="B782" s="58"/>
      <c r="C782" s="61"/>
      <c r="D782" s="58"/>
      <c r="E782" s="58"/>
      <c r="F782" s="58"/>
      <c r="G782" s="58"/>
      <c r="H782" s="58"/>
      <c r="I782" s="58"/>
      <c r="J782" s="58"/>
      <c r="K782" s="58"/>
      <c r="L782" s="58"/>
      <c r="M782" s="61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</row>
    <row r="783" spans="1:60" s="55" customFormat="1">
      <c r="A783" s="58"/>
      <c r="B783" s="58"/>
      <c r="C783" s="61"/>
      <c r="D783" s="58"/>
      <c r="E783" s="58"/>
      <c r="F783" s="58"/>
      <c r="G783" s="58"/>
      <c r="H783" s="58"/>
      <c r="I783" s="58"/>
      <c r="J783" s="58"/>
      <c r="K783" s="58"/>
      <c r="L783" s="58"/>
      <c r="M783" s="61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</row>
    <row r="784" spans="1:60" s="55" customFormat="1">
      <c r="A784" s="58"/>
      <c r="B784" s="58"/>
      <c r="C784" s="61"/>
      <c r="D784" s="58"/>
      <c r="E784" s="58"/>
      <c r="F784" s="58"/>
      <c r="G784" s="58"/>
      <c r="H784" s="58"/>
      <c r="I784" s="58"/>
      <c r="J784" s="58"/>
      <c r="K784" s="58"/>
      <c r="L784" s="58"/>
      <c r="M784" s="61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</row>
    <row r="785" spans="1:60" s="55" customFormat="1">
      <c r="A785" s="58"/>
      <c r="B785" s="58"/>
      <c r="C785" s="61"/>
      <c r="D785" s="58"/>
      <c r="E785" s="58"/>
      <c r="F785" s="58"/>
      <c r="G785" s="58"/>
      <c r="H785" s="58"/>
      <c r="I785" s="58"/>
      <c r="J785" s="58"/>
      <c r="K785" s="58"/>
      <c r="L785" s="58"/>
      <c r="M785" s="61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</row>
    <row r="786" spans="1:60" s="55" customFormat="1">
      <c r="A786" s="58"/>
      <c r="B786" s="58"/>
      <c r="C786" s="61"/>
      <c r="D786" s="58"/>
      <c r="E786" s="58"/>
      <c r="F786" s="58"/>
      <c r="G786" s="58"/>
      <c r="H786" s="58"/>
      <c r="I786" s="58"/>
      <c r="J786" s="58"/>
      <c r="K786" s="58"/>
      <c r="L786" s="58"/>
      <c r="M786" s="61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</row>
    <row r="787" spans="1:60" s="55" customFormat="1">
      <c r="A787" s="58"/>
      <c r="B787" s="58"/>
      <c r="C787" s="61"/>
      <c r="D787" s="58"/>
      <c r="E787" s="58"/>
      <c r="F787" s="58"/>
      <c r="G787" s="58"/>
      <c r="H787" s="58"/>
      <c r="I787" s="58"/>
      <c r="J787" s="58"/>
      <c r="K787" s="58"/>
      <c r="L787" s="58"/>
      <c r="M787" s="61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</row>
    <row r="788" spans="1:60" s="55" customFormat="1">
      <c r="A788" s="58"/>
      <c r="B788" s="58"/>
      <c r="C788" s="61"/>
      <c r="D788" s="58"/>
      <c r="E788" s="58"/>
      <c r="F788" s="58"/>
      <c r="G788" s="58"/>
      <c r="H788" s="58"/>
      <c r="I788" s="58"/>
      <c r="J788" s="58"/>
      <c r="K788" s="58"/>
      <c r="L788" s="58"/>
      <c r="M788" s="61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</row>
    <row r="789" spans="1:60" s="55" customFormat="1">
      <c r="A789" s="58"/>
      <c r="B789" s="58"/>
      <c r="C789" s="61"/>
      <c r="D789" s="58"/>
      <c r="E789" s="58"/>
      <c r="F789" s="58"/>
      <c r="G789" s="58"/>
      <c r="H789" s="58"/>
      <c r="I789" s="58"/>
      <c r="J789" s="58"/>
      <c r="K789" s="58"/>
      <c r="L789" s="58"/>
      <c r="M789" s="61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</row>
    <row r="790" spans="1:60" s="55" customFormat="1">
      <c r="A790" s="58"/>
      <c r="B790" s="58"/>
      <c r="C790" s="61"/>
      <c r="D790" s="58"/>
      <c r="E790" s="58"/>
      <c r="F790" s="58"/>
      <c r="G790" s="58"/>
      <c r="H790" s="58"/>
      <c r="I790" s="58"/>
      <c r="J790" s="58"/>
      <c r="K790" s="58"/>
      <c r="L790" s="58"/>
      <c r="M790" s="61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</row>
    <row r="791" spans="1:60" s="55" customFormat="1">
      <c r="A791" s="58"/>
      <c r="B791" s="58"/>
      <c r="C791" s="61"/>
      <c r="D791" s="58"/>
      <c r="E791" s="58"/>
      <c r="F791" s="58"/>
      <c r="G791" s="58"/>
      <c r="H791" s="58"/>
      <c r="I791" s="58"/>
      <c r="J791" s="58"/>
      <c r="K791" s="58"/>
      <c r="L791" s="58"/>
      <c r="M791" s="61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</row>
    <row r="792" spans="1:60" s="55" customFormat="1">
      <c r="A792" s="58"/>
      <c r="B792" s="58"/>
      <c r="C792" s="61"/>
      <c r="D792" s="58"/>
      <c r="E792" s="58"/>
      <c r="F792" s="58"/>
      <c r="G792" s="58"/>
      <c r="H792" s="58"/>
      <c r="I792" s="58"/>
      <c r="J792" s="58"/>
      <c r="K792" s="58"/>
      <c r="L792" s="58"/>
      <c r="M792" s="61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</row>
    <row r="793" spans="1:60" s="55" customFormat="1">
      <c r="A793" s="58"/>
      <c r="B793" s="58"/>
      <c r="C793" s="61"/>
      <c r="D793" s="58"/>
      <c r="E793" s="58"/>
      <c r="F793" s="58"/>
      <c r="G793" s="58"/>
      <c r="H793" s="58"/>
      <c r="I793" s="58"/>
      <c r="J793" s="58"/>
      <c r="K793" s="58"/>
      <c r="L793" s="58"/>
      <c r="M793" s="61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</row>
    <row r="794" spans="1:60" s="55" customFormat="1">
      <c r="A794" s="58"/>
      <c r="B794" s="58"/>
      <c r="C794" s="61"/>
      <c r="D794" s="58"/>
      <c r="E794" s="58"/>
      <c r="F794" s="58"/>
      <c r="G794" s="58"/>
      <c r="H794" s="58"/>
      <c r="I794" s="58"/>
      <c r="J794" s="58"/>
      <c r="K794" s="58"/>
      <c r="L794" s="58"/>
      <c r="M794" s="61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</row>
    <row r="795" spans="1:60" s="55" customFormat="1">
      <c r="A795" s="58"/>
      <c r="B795" s="58"/>
      <c r="C795" s="61"/>
      <c r="D795" s="58"/>
      <c r="E795" s="58"/>
      <c r="F795" s="58"/>
      <c r="G795" s="58"/>
      <c r="H795" s="58"/>
      <c r="I795" s="58"/>
      <c r="J795" s="58"/>
      <c r="K795" s="58"/>
      <c r="L795" s="58"/>
      <c r="M795" s="61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</row>
    <row r="796" spans="1:60" s="55" customFormat="1">
      <c r="A796" s="58"/>
      <c r="B796" s="58"/>
      <c r="C796" s="61"/>
      <c r="D796" s="58"/>
      <c r="E796" s="58"/>
      <c r="F796" s="58"/>
      <c r="G796" s="58"/>
      <c r="H796" s="58"/>
      <c r="I796" s="58"/>
      <c r="J796" s="58"/>
      <c r="K796" s="58"/>
      <c r="L796" s="58"/>
      <c r="M796" s="61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</row>
    <row r="797" spans="1:60" s="55" customFormat="1">
      <c r="A797" s="58"/>
      <c r="B797" s="58"/>
      <c r="C797" s="61"/>
      <c r="D797" s="58"/>
      <c r="E797" s="58"/>
      <c r="F797" s="58"/>
      <c r="G797" s="58"/>
      <c r="H797" s="58"/>
      <c r="I797" s="58"/>
      <c r="J797" s="58"/>
      <c r="K797" s="58"/>
      <c r="L797" s="58"/>
      <c r="M797" s="61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</row>
    <row r="798" spans="1:60" s="55" customFormat="1">
      <c r="A798" s="58"/>
      <c r="B798" s="58"/>
      <c r="C798" s="61"/>
      <c r="D798" s="58"/>
      <c r="E798" s="58"/>
      <c r="F798" s="58"/>
      <c r="G798" s="58"/>
      <c r="H798" s="58"/>
      <c r="I798" s="58"/>
      <c r="J798" s="58"/>
      <c r="K798" s="58"/>
      <c r="L798" s="58"/>
      <c r="M798" s="61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</row>
    <row r="799" spans="1:60" s="55" customFormat="1">
      <c r="A799" s="58"/>
      <c r="B799" s="58"/>
      <c r="C799" s="61"/>
      <c r="D799" s="58"/>
      <c r="E799" s="58"/>
      <c r="F799" s="58"/>
      <c r="G799" s="58"/>
      <c r="H799" s="58"/>
      <c r="I799" s="58"/>
      <c r="J799" s="58"/>
      <c r="K799" s="58"/>
      <c r="L799" s="58"/>
      <c r="M799" s="61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</row>
    <row r="800" spans="1:60" s="55" customFormat="1">
      <c r="A800" s="58"/>
      <c r="B800" s="58"/>
      <c r="C800" s="61"/>
      <c r="D800" s="58"/>
      <c r="E800" s="58"/>
      <c r="F800" s="58"/>
      <c r="G800" s="58"/>
      <c r="H800" s="58"/>
      <c r="I800" s="58"/>
      <c r="J800" s="58"/>
      <c r="K800" s="58"/>
      <c r="L800" s="58"/>
      <c r="M800" s="61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</row>
    <row r="801" spans="1:60" s="55" customFormat="1">
      <c r="A801" s="58"/>
      <c r="B801" s="58"/>
      <c r="C801" s="61"/>
      <c r="D801" s="58"/>
      <c r="E801" s="58"/>
      <c r="F801" s="58"/>
      <c r="G801" s="58"/>
      <c r="H801" s="58"/>
      <c r="I801" s="58"/>
      <c r="J801" s="58"/>
      <c r="K801" s="58"/>
      <c r="L801" s="58"/>
      <c r="M801" s="61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</row>
    <row r="802" spans="1:60" s="55" customFormat="1">
      <c r="A802" s="58"/>
      <c r="B802" s="58"/>
      <c r="C802" s="61"/>
      <c r="D802" s="58"/>
      <c r="E802" s="58"/>
      <c r="F802" s="58"/>
      <c r="G802" s="58"/>
      <c r="H802" s="58"/>
      <c r="I802" s="58"/>
      <c r="J802" s="58"/>
      <c r="K802" s="58"/>
      <c r="L802" s="58"/>
      <c r="M802" s="61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</row>
    <row r="803" spans="1:60" s="55" customFormat="1">
      <c r="A803" s="58"/>
      <c r="B803" s="58"/>
      <c r="C803" s="61"/>
      <c r="D803" s="58"/>
      <c r="E803" s="58"/>
      <c r="F803" s="58"/>
      <c r="G803" s="58"/>
      <c r="H803" s="58"/>
      <c r="I803" s="58"/>
      <c r="J803" s="58"/>
      <c r="K803" s="58"/>
      <c r="L803" s="58"/>
      <c r="M803" s="61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</row>
    <row r="804" spans="1:60" s="55" customFormat="1">
      <c r="A804" s="58"/>
      <c r="B804" s="58"/>
      <c r="C804" s="61"/>
      <c r="D804" s="58"/>
      <c r="E804" s="58"/>
      <c r="F804" s="58"/>
      <c r="G804" s="58"/>
      <c r="H804" s="58"/>
      <c r="I804" s="58"/>
      <c r="J804" s="58"/>
      <c r="K804" s="58"/>
      <c r="L804" s="58"/>
      <c r="M804" s="61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</row>
    <row r="805" spans="1:60" s="55" customFormat="1">
      <c r="A805" s="58"/>
      <c r="B805" s="58"/>
      <c r="C805" s="61"/>
      <c r="D805" s="58"/>
      <c r="E805" s="58"/>
      <c r="F805" s="58"/>
      <c r="G805" s="58"/>
      <c r="H805" s="58"/>
      <c r="I805" s="58"/>
      <c r="J805" s="58"/>
      <c r="K805" s="58"/>
      <c r="L805" s="58"/>
      <c r="M805" s="61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</row>
    <row r="806" spans="1:60" s="55" customFormat="1">
      <c r="A806" s="58"/>
      <c r="B806" s="58"/>
      <c r="C806" s="61"/>
      <c r="D806" s="58"/>
      <c r="E806" s="58"/>
      <c r="F806" s="58"/>
      <c r="G806" s="58"/>
      <c r="H806" s="58"/>
      <c r="I806" s="58"/>
      <c r="J806" s="58"/>
      <c r="K806" s="58"/>
      <c r="L806" s="58"/>
      <c r="M806" s="61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</row>
    <row r="807" spans="1:60" s="55" customFormat="1">
      <c r="A807" s="58"/>
      <c r="B807" s="58"/>
      <c r="C807" s="61"/>
      <c r="D807" s="58"/>
      <c r="E807" s="58"/>
      <c r="F807" s="58"/>
      <c r="G807" s="58"/>
      <c r="H807" s="58"/>
      <c r="I807" s="58"/>
      <c r="J807" s="58"/>
      <c r="K807" s="58"/>
      <c r="L807" s="58"/>
      <c r="M807" s="61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</row>
    <row r="808" spans="1:60" s="55" customFormat="1">
      <c r="A808" s="58"/>
      <c r="B808" s="58"/>
      <c r="C808" s="61"/>
      <c r="D808" s="58"/>
      <c r="E808" s="58"/>
      <c r="F808" s="58"/>
      <c r="G808" s="58"/>
      <c r="H808" s="58"/>
      <c r="I808" s="58"/>
      <c r="J808" s="58"/>
      <c r="K808" s="58"/>
      <c r="L808" s="58"/>
      <c r="M808" s="61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</row>
    <row r="809" spans="1:60" s="55" customFormat="1">
      <c r="A809" s="58"/>
      <c r="B809" s="58"/>
      <c r="C809" s="61"/>
      <c r="D809" s="58"/>
      <c r="E809" s="58"/>
      <c r="F809" s="58"/>
      <c r="G809" s="58"/>
      <c r="H809" s="58"/>
      <c r="I809" s="58"/>
      <c r="J809" s="58"/>
      <c r="K809" s="58"/>
      <c r="L809" s="58"/>
      <c r="M809" s="61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</row>
    <row r="810" spans="1:60" s="55" customFormat="1">
      <c r="A810" s="58"/>
      <c r="B810" s="58"/>
      <c r="C810" s="61"/>
      <c r="D810" s="58"/>
      <c r="E810" s="58"/>
      <c r="F810" s="58"/>
      <c r="G810" s="58"/>
      <c r="H810" s="58"/>
      <c r="I810" s="58"/>
      <c r="J810" s="58"/>
      <c r="K810" s="58"/>
      <c r="L810" s="58"/>
      <c r="M810" s="61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</row>
    <row r="811" spans="1:60" s="55" customFormat="1">
      <c r="A811" s="58"/>
      <c r="B811" s="58"/>
      <c r="C811" s="61"/>
      <c r="D811" s="58"/>
      <c r="E811" s="58"/>
      <c r="F811" s="58"/>
      <c r="G811" s="58"/>
      <c r="H811" s="58"/>
      <c r="I811" s="58"/>
      <c r="J811" s="58"/>
      <c r="K811" s="58"/>
      <c r="L811" s="58"/>
      <c r="M811" s="61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</row>
    <row r="812" spans="1:60" s="55" customFormat="1">
      <c r="A812" s="58"/>
      <c r="B812" s="58"/>
      <c r="C812" s="61"/>
      <c r="D812" s="58"/>
      <c r="E812" s="58"/>
      <c r="F812" s="58"/>
      <c r="G812" s="58"/>
      <c r="H812" s="58"/>
      <c r="I812" s="58"/>
      <c r="J812" s="58"/>
      <c r="K812" s="58"/>
      <c r="L812" s="58"/>
      <c r="M812" s="61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</row>
    <row r="813" spans="1:60" s="55" customFormat="1">
      <c r="A813" s="58"/>
      <c r="B813" s="58"/>
      <c r="C813" s="61"/>
      <c r="D813" s="58"/>
      <c r="E813" s="58"/>
      <c r="F813" s="58"/>
      <c r="G813" s="58"/>
      <c r="H813" s="58"/>
      <c r="I813" s="58"/>
      <c r="J813" s="58"/>
      <c r="K813" s="58"/>
      <c r="L813" s="58"/>
      <c r="M813" s="61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</row>
    <row r="814" spans="1:60" s="55" customFormat="1">
      <c r="A814" s="58"/>
      <c r="B814" s="58"/>
      <c r="C814" s="61"/>
      <c r="D814" s="58"/>
      <c r="E814" s="58"/>
      <c r="F814" s="58"/>
      <c r="G814" s="58"/>
      <c r="H814" s="58"/>
      <c r="I814" s="58"/>
      <c r="J814" s="58"/>
      <c r="K814" s="58"/>
      <c r="L814" s="58"/>
      <c r="M814" s="61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</row>
    <row r="815" spans="1:60" s="55" customFormat="1">
      <c r="A815" s="58"/>
      <c r="B815" s="58"/>
      <c r="C815" s="61"/>
      <c r="D815" s="58"/>
      <c r="E815" s="58"/>
      <c r="F815" s="58"/>
      <c r="G815" s="58"/>
      <c r="H815" s="58"/>
      <c r="I815" s="58"/>
      <c r="J815" s="58"/>
      <c r="K815" s="58"/>
      <c r="L815" s="58"/>
      <c r="M815" s="61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</row>
    <row r="816" spans="1:60" s="55" customFormat="1">
      <c r="A816" s="58"/>
      <c r="B816" s="58"/>
      <c r="C816" s="61"/>
      <c r="D816" s="58"/>
      <c r="E816" s="58"/>
      <c r="F816" s="58"/>
      <c r="G816" s="58"/>
      <c r="H816" s="58"/>
      <c r="I816" s="58"/>
      <c r="J816" s="58"/>
      <c r="K816" s="58"/>
      <c r="L816" s="58"/>
      <c r="M816" s="61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</row>
    <row r="817" spans="1:60" s="55" customFormat="1">
      <c r="A817" s="58"/>
      <c r="B817" s="58"/>
      <c r="C817" s="61"/>
      <c r="D817" s="58"/>
      <c r="E817" s="58"/>
      <c r="F817" s="58"/>
      <c r="G817" s="58"/>
      <c r="H817" s="58"/>
      <c r="I817" s="58"/>
      <c r="J817" s="58"/>
      <c r="K817" s="58"/>
      <c r="L817" s="58"/>
      <c r="M817" s="61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</row>
    <row r="818" spans="1:60" s="55" customFormat="1">
      <c r="A818" s="58"/>
      <c r="B818" s="58"/>
      <c r="C818" s="61"/>
      <c r="D818" s="58"/>
      <c r="E818" s="58"/>
      <c r="F818" s="58"/>
      <c r="G818" s="58"/>
      <c r="H818" s="58"/>
      <c r="I818" s="58"/>
      <c r="J818" s="58"/>
      <c r="K818" s="58"/>
      <c r="L818" s="58"/>
      <c r="M818" s="61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</row>
    <row r="819" spans="1:60" s="55" customFormat="1">
      <c r="A819" s="58"/>
      <c r="B819" s="58"/>
      <c r="C819" s="61"/>
      <c r="D819" s="58"/>
      <c r="E819" s="58"/>
      <c r="F819" s="58"/>
      <c r="G819" s="58"/>
      <c r="H819" s="58"/>
      <c r="I819" s="58"/>
      <c r="J819" s="58"/>
      <c r="K819" s="58"/>
      <c r="L819" s="58"/>
      <c r="M819" s="61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</row>
    <row r="820" spans="1:60" s="55" customFormat="1">
      <c r="A820" s="58"/>
      <c r="B820" s="58"/>
      <c r="C820" s="61"/>
      <c r="D820" s="58"/>
      <c r="E820" s="58"/>
      <c r="F820" s="58"/>
      <c r="G820" s="58"/>
      <c r="H820" s="58"/>
      <c r="I820" s="58"/>
      <c r="J820" s="58"/>
      <c r="K820" s="58"/>
      <c r="L820" s="58"/>
      <c r="M820" s="61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</row>
    <row r="821" spans="1:60" s="55" customFormat="1">
      <c r="A821" s="58"/>
      <c r="B821" s="58"/>
      <c r="C821" s="61"/>
      <c r="D821" s="58"/>
      <c r="E821" s="58"/>
      <c r="F821" s="58"/>
      <c r="G821" s="58"/>
      <c r="H821" s="58"/>
      <c r="I821" s="58"/>
      <c r="J821" s="58"/>
      <c r="K821" s="58"/>
      <c r="L821" s="58"/>
      <c r="M821" s="61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</row>
    <row r="822" spans="1:60" s="55" customFormat="1">
      <c r="A822" s="58"/>
      <c r="B822" s="58"/>
      <c r="C822" s="61"/>
      <c r="D822" s="58"/>
      <c r="E822" s="58"/>
      <c r="F822" s="58"/>
      <c r="G822" s="58"/>
      <c r="H822" s="58"/>
      <c r="I822" s="58"/>
      <c r="J822" s="58"/>
      <c r="K822" s="58"/>
      <c r="L822" s="58"/>
      <c r="M822" s="61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</row>
    <row r="823" spans="1:60" s="55" customFormat="1">
      <c r="A823" s="58"/>
      <c r="B823" s="58"/>
      <c r="C823" s="61"/>
      <c r="D823" s="58"/>
      <c r="E823" s="58"/>
      <c r="F823" s="58"/>
      <c r="G823" s="58"/>
      <c r="H823" s="58"/>
      <c r="I823" s="58"/>
      <c r="J823" s="58"/>
      <c r="K823" s="58"/>
      <c r="L823" s="58"/>
      <c r="M823" s="61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</row>
    <row r="824" spans="1:60" s="55" customFormat="1">
      <c r="A824" s="58"/>
      <c r="B824" s="58"/>
      <c r="C824" s="61"/>
      <c r="D824" s="58"/>
      <c r="E824" s="58"/>
      <c r="F824" s="58"/>
      <c r="G824" s="58"/>
      <c r="H824" s="58"/>
      <c r="I824" s="58"/>
      <c r="J824" s="58"/>
      <c r="K824" s="58"/>
      <c r="L824" s="58"/>
      <c r="M824" s="61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</row>
    <row r="825" spans="1:60" s="55" customFormat="1">
      <c r="A825" s="58"/>
      <c r="B825" s="58"/>
      <c r="C825" s="61"/>
      <c r="D825" s="58"/>
      <c r="E825" s="58"/>
      <c r="F825" s="58"/>
      <c r="G825" s="58"/>
      <c r="H825" s="58"/>
      <c r="I825" s="58"/>
      <c r="J825" s="58"/>
      <c r="K825" s="58"/>
      <c r="L825" s="58"/>
      <c r="M825" s="61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</row>
    <row r="826" spans="1:60" s="55" customFormat="1">
      <c r="A826" s="58"/>
      <c r="B826" s="58"/>
      <c r="C826" s="61"/>
      <c r="D826" s="58"/>
      <c r="E826" s="58"/>
      <c r="F826" s="58"/>
      <c r="G826" s="58"/>
      <c r="H826" s="58"/>
      <c r="I826" s="58"/>
      <c r="J826" s="58"/>
      <c r="K826" s="58"/>
      <c r="L826" s="58"/>
      <c r="M826" s="61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</row>
    <row r="827" spans="1:60" s="55" customFormat="1">
      <c r="A827" s="58"/>
      <c r="B827" s="58"/>
      <c r="C827" s="61"/>
      <c r="D827" s="58"/>
      <c r="E827" s="58"/>
      <c r="F827" s="58"/>
      <c r="G827" s="58"/>
      <c r="H827" s="58"/>
      <c r="I827" s="58"/>
      <c r="J827" s="58"/>
      <c r="K827" s="58"/>
      <c r="L827" s="58"/>
      <c r="M827" s="61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</row>
    <row r="828" spans="1:60" s="55" customFormat="1">
      <c r="A828" s="58"/>
      <c r="B828" s="58"/>
      <c r="C828" s="61"/>
      <c r="D828" s="58"/>
      <c r="E828" s="58"/>
      <c r="F828" s="58"/>
      <c r="G828" s="58"/>
      <c r="H828" s="58"/>
      <c r="I828" s="58"/>
      <c r="J828" s="58"/>
      <c r="K828" s="58"/>
      <c r="L828" s="58"/>
      <c r="M828" s="61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</row>
    <row r="829" spans="1:60" s="55" customFormat="1">
      <c r="A829" s="58"/>
      <c r="B829" s="58"/>
      <c r="C829" s="61"/>
      <c r="D829" s="58"/>
      <c r="E829" s="58"/>
      <c r="F829" s="58"/>
      <c r="G829" s="58"/>
      <c r="H829" s="58"/>
      <c r="I829" s="58"/>
      <c r="J829" s="58"/>
      <c r="K829" s="58"/>
      <c r="L829" s="58"/>
      <c r="M829" s="61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</row>
    <row r="830" spans="1:60" s="55" customFormat="1">
      <c r="A830" s="58"/>
      <c r="B830" s="58"/>
      <c r="C830" s="61"/>
      <c r="D830" s="58"/>
      <c r="E830" s="58"/>
      <c r="F830" s="58"/>
      <c r="G830" s="58"/>
      <c r="H830" s="58"/>
      <c r="I830" s="58"/>
      <c r="J830" s="58"/>
      <c r="K830" s="58"/>
      <c r="L830" s="58"/>
      <c r="M830" s="61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</row>
    <row r="831" spans="1:60" s="55" customFormat="1">
      <c r="A831" s="58"/>
      <c r="B831" s="58"/>
      <c r="C831" s="61"/>
      <c r="D831" s="58"/>
      <c r="E831" s="58"/>
      <c r="F831" s="58"/>
      <c r="G831" s="58"/>
      <c r="H831" s="58"/>
      <c r="I831" s="58"/>
      <c r="J831" s="58"/>
      <c r="K831" s="58"/>
      <c r="L831" s="58"/>
      <c r="M831" s="61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</row>
    <row r="832" spans="1:60" s="55" customFormat="1">
      <c r="A832" s="58"/>
      <c r="B832" s="58"/>
      <c r="C832" s="61"/>
      <c r="D832" s="58"/>
      <c r="E832" s="58"/>
      <c r="F832" s="58"/>
      <c r="G832" s="58"/>
      <c r="H832" s="58"/>
      <c r="I832" s="58"/>
      <c r="J832" s="58"/>
      <c r="K832" s="58"/>
      <c r="L832" s="58"/>
      <c r="M832" s="61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</row>
    <row r="833" spans="1:60" s="55" customFormat="1">
      <c r="A833" s="58"/>
      <c r="B833" s="58"/>
      <c r="C833" s="61"/>
      <c r="D833" s="58"/>
      <c r="E833" s="58"/>
      <c r="F833" s="58"/>
      <c r="G833" s="58"/>
      <c r="H833" s="58"/>
      <c r="I833" s="58"/>
      <c r="J833" s="58"/>
      <c r="K833" s="58"/>
      <c r="L833" s="58"/>
      <c r="M833" s="61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</row>
    <row r="834" spans="1:60" s="55" customFormat="1">
      <c r="A834" s="58"/>
      <c r="B834" s="58"/>
      <c r="C834" s="61"/>
      <c r="D834" s="58"/>
      <c r="E834" s="58"/>
      <c r="F834" s="58"/>
      <c r="G834" s="58"/>
      <c r="H834" s="58"/>
      <c r="I834" s="58"/>
      <c r="J834" s="58"/>
      <c r="K834" s="58"/>
      <c r="L834" s="58"/>
      <c r="M834" s="61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</row>
    <row r="835" spans="1:60" s="55" customFormat="1">
      <c r="A835" s="58"/>
      <c r="B835" s="58"/>
      <c r="C835" s="61"/>
      <c r="D835" s="58"/>
      <c r="E835" s="58"/>
      <c r="F835" s="58"/>
      <c r="G835" s="58"/>
      <c r="H835" s="58"/>
      <c r="I835" s="58"/>
      <c r="J835" s="58"/>
      <c r="K835" s="58"/>
      <c r="L835" s="58"/>
      <c r="M835" s="61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</row>
    <row r="836" spans="1:60" s="55" customFormat="1">
      <c r="A836" s="58"/>
      <c r="B836" s="58"/>
      <c r="C836" s="61"/>
      <c r="D836" s="58"/>
      <c r="E836" s="58"/>
      <c r="F836" s="58"/>
      <c r="G836" s="58"/>
      <c r="H836" s="58"/>
      <c r="I836" s="58"/>
      <c r="J836" s="58"/>
      <c r="K836" s="58"/>
      <c r="L836" s="58"/>
      <c r="M836" s="61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</row>
    <row r="837" spans="1:60" s="55" customFormat="1">
      <c r="A837" s="58"/>
      <c r="B837" s="58"/>
      <c r="C837" s="61"/>
      <c r="D837" s="58"/>
      <c r="E837" s="58"/>
      <c r="F837" s="58"/>
      <c r="G837" s="58"/>
      <c r="H837" s="58"/>
      <c r="I837" s="58"/>
      <c r="J837" s="58"/>
      <c r="K837" s="58"/>
      <c r="L837" s="58"/>
      <c r="M837" s="61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</row>
    <row r="838" spans="1:60" s="55" customFormat="1">
      <c r="A838" s="58"/>
      <c r="B838" s="58"/>
      <c r="C838" s="61"/>
      <c r="D838" s="58"/>
      <c r="E838" s="58"/>
      <c r="F838" s="58"/>
      <c r="G838" s="58"/>
      <c r="H838" s="58"/>
      <c r="I838" s="58"/>
      <c r="J838" s="58"/>
      <c r="K838" s="58"/>
      <c r="L838" s="58"/>
      <c r="M838" s="61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</row>
    <row r="839" spans="1:60" s="55" customFormat="1">
      <c r="A839" s="58"/>
      <c r="B839" s="58"/>
      <c r="C839" s="61"/>
      <c r="D839" s="58"/>
      <c r="E839" s="58"/>
      <c r="F839" s="58"/>
      <c r="G839" s="58"/>
      <c r="H839" s="58"/>
      <c r="I839" s="58"/>
      <c r="J839" s="58"/>
      <c r="K839" s="58"/>
      <c r="L839" s="58"/>
      <c r="M839" s="61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</row>
    <row r="840" spans="1:60" s="55" customFormat="1">
      <c r="A840" s="58"/>
      <c r="B840" s="58"/>
      <c r="C840" s="61"/>
      <c r="D840" s="58"/>
      <c r="E840" s="58"/>
      <c r="F840" s="58"/>
      <c r="G840" s="58"/>
      <c r="H840" s="58"/>
      <c r="I840" s="58"/>
      <c r="J840" s="58"/>
      <c r="K840" s="58"/>
      <c r="L840" s="58"/>
      <c r="M840" s="61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</row>
    <row r="841" spans="1:60" s="55" customFormat="1">
      <c r="A841" s="58"/>
      <c r="B841" s="58"/>
      <c r="C841" s="61"/>
      <c r="D841" s="58"/>
      <c r="E841" s="58"/>
      <c r="F841" s="58"/>
      <c r="G841" s="58"/>
      <c r="H841" s="58"/>
      <c r="I841" s="58"/>
      <c r="J841" s="58"/>
      <c r="K841" s="58"/>
      <c r="L841" s="58"/>
      <c r="M841" s="61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</row>
    <row r="842" spans="1:60" s="55" customFormat="1">
      <c r="A842" s="58"/>
      <c r="B842" s="58"/>
      <c r="C842" s="61"/>
      <c r="D842" s="58"/>
      <c r="E842" s="58"/>
      <c r="F842" s="58"/>
      <c r="G842" s="58"/>
      <c r="H842" s="58"/>
      <c r="I842" s="58"/>
      <c r="J842" s="58"/>
      <c r="K842" s="58"/>
      <c r="L842" s="58"/>
      <c r="M842" s="61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</row>
    <row r="843" spans="1:60" s="55" customFormat="1">
      <c r="A843" s="58"/>
      <c r="B843" s="58"/>
      <c r="C843" s="61"/>
      <c r="D843" s="58"/>
      <c r="E843" s="58"/>
      <c r="F843" s="58"/>
      <c r="G843" s="58"/>
      <c r="H843" s="58"/>
      <c r="I843" s="58"/>
      <c r="J843" s="58"/>
      <c r="K843" s="58"/>
      <c r="L843" s="58"/>
      <c r="M843" s="61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</row>
    <row r="844" spans="1:60" s="55" customFormat="1">
      <c r="A844" s="58"/>
      <c r="B844" s="58"/>
      <c r="C844" s="61"/>
      <c r="D844" s="58"/>
      <c r="E844" s="58"/>
      <c r="F844" s="58"/>
      <c r="G844" s="58"/>
      <c r="H844" s="58"/>
      <c r="I844" s="58"/>
      <c r="J844" s="58"/>
      <c r="K844" s="58"/>
      <c r="L844" s="58"/>
      <c r="M844" s="61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</row>
    <row r="845" spans="1:60" s="55" customFormat="1">
      <c r="A845" s="58"/>
      <c r="B845" s="58"/>
      <c r="C845" s="61"/>
      <c r="D845" s="58"/>
      <c r="E845" s="58"/>
      <c r="F845" s="58"/>
      <c r="G845" s="58"/>
      <c r="H845" s="58"/>
      <c r="I845" s="58"/>
      <c r="J845" s="58"/>
      <c r="K845" s="58"/>
      <c r="L845" s="58"/>
      <c r="M845" s="61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</row>
    <row r="846" spans="1:60" s="55" customFormat="1">
      <c r="A846" s="58"/>
      <c r="B846" s="58"/>
      <c r="C846" s="61"/>
      <c r="D846" s="58"/>
      <c r="E846" s="58"/>
      <c r="F846" s="58"/>
      <c r="G846" s="58"/>
      <c r="H846" s="58"/>
      <c r="I846" s="58"/>
      <c r="J846" s="58"/>
      <c r="K846" s="58"/>
      <c r="L846" s="58"/>
      <c r="M846" s="61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</row>
    <row r="847" spans="1:60" s="55" customFormat="1">
      <c r="A847" s="58"/>
      <c r="B847" s="58"/>
      <c r="C847" s="61"/>
      <c r="D847" s="58"/>
      <c r="E847" s="58"/>
      <c r="F847" s="58"/>
      <c r="G847" s="58"/>
      <c r="H847" s="58"/>
      <c r="I847" s="58"/>
      <c r="J847" s="58"/>
      <c r="K847" s="58"/>
      <c r="L847" s="58"/>
      <c r="M847" s="61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</row>
    <row r="848" spans="1:60" s="55" customFormat="1">
      <c r="A848" s="58"/>
      <c r="B848" s="58"/>
      <c r="C848" s="61"/>
      <c r="D848" s="58"/>
      <c r="E848" s="58"/>
      <c r="F848" s="58"/>
      <c r="G848" s="58"/>
      <c r="H848" s="58"/>
      <c r="I848" s="58"/>
      <c r="J848" s="58"/>
      <c r="K848" s="58"/>
      <c r="L848" s="58"/>
      <c r="M848" s="61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</row>
    <row r="849" spans="1:60" s="55" customFormat="1">
      <c r="A849" s="58"/>
      <c r="B849" s="58"/>
      <c r="C849" s="61"/>
      <c r="D849" s="58"/>
      <c r="E849" s="58"/>
      <c r="F849" s="58"/>
      <c r="G849" s="58"/>
      <c r="H849" s="58"/>
      <c r="I849" s="58"/>
      <c r="J849" s="58"/>
      <c r="K849" s="58"/>
      <c r="L849" s="58"/>
      <c r="M849" s="61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</row>
    <row r="850" spans="1:60" s="55" customFormat="1">
      <c r="A850" s="58"/>
      <c r="B850" s="58"/>
      <c r="C850" s="61"/>
      <c r="D850" s="58"/>
      <c r="E850" s="58"/>
      <c r="F850" s="58"/>
      <c r="G850" s="58"/>
      <c r="H850" s="58"/>
      <c r="I850" s="58"/>
      <c r="J850" s="58"/>
      <c r="K850" s="58"/>
      <c r="L850" s="58"/>
      <c r="M850" s="61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</row>
    <row r="851" spans="1:60" s="55" customFormat="1">
      <c r="A851" s="58"/>
      <c r="B851" s="58"/>
      <c r="C851" s="61"/>
      <c r="D851" s="58"/>
      <c r="E851" s="58"/>
      <c r="F851" s="58"/>
      <c r="G851" s="58"/>
      <c r="H851" s="58"/>
      <c r="I851" s="58"/>
      <c r="J851" s="58"/>
      <c r="K851" s="58"/>
      <c r="L851" s="58"/>
      <c r="M851" s="61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</row>
    <row r="852" spans="1:60" s="55" customFormat="1">
      <c r="A852" s="58"/>
      <c r="B852" s="58"/>
      <c r="C852" s="61"/>
      <c r="D852" s="58"/>
      <c r="E852" s="58"/>
      <c r="F852" s="58"/>
      <c r="G852" s="58"/>
      <c r="H852" s="58"/>
      <c r="I852" s="58"/>
      <c r="J852" s="58"/>
      <c r="K852" s="58"/>
      <c r="L852" s="58"/>
      <c r="M852" s="61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</row>
    <row r="853" spans="1:60" s="55" customFormat="1">
      <c r="A853" s="58"/>
      <c r="B853" s="58"/>
      <c r="C853" s="61"/>
      <c r="D853" s="58"/>
      <c r="E853" s="58"/>
      <c r="F853" s="58"/>
      <c r="G853" s="58"/>
      <c r="H853" s="58"/>
      <c r="I853" s="58"/>
      <c r="J853" s="58"/>
      <c r="K853" s="58"/>
      <c r="L853" s="58"/>
      <c r="M853" s="61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</row>
    <row r="854" spans="1:60" s="55" customFormat="1">
      <c r="A854" s="58"/>
      <c r="B854" s="58"/>
      <c r="C854" s="61"/>
      <c r="D854" s="58"/>
      <c r="E854" s="58"/>
      <c r="F854" s="58"/>
      <c r="G854" s="58"/>
      <c r="H854" s="58"/>
      <c r="I854" s="58"/>
      <c r="J854" s="58"/>
      <c r="K854" s="58"/>
      <c r="L854" s="58"/>
      <c r="M854" s="61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</row>
    <row r="855" spans="1:60" s="55" customFormat="1">
      <c r="A855" s="58"/>
      <c r="B855" s="58"/>
      <c r="C855" s="61"/>
      <c r="D855" s="58"/>
      <c r="E855" s="58"/>
      <c r="F855" s="58"/>
      <c r="G855" s="58"/>
      <c r="H855" s="58"/>
      <c r="I855" s="58"/>
      <c r="J855" s="58"/>
      <c r="K855" s="58"/>
      <c r="L855" s="58"/>
      <c r="M855" s="61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</row>
    <row r="856" spans="1:60" s="55" customFormat="1">
      <c r="A856" s="58"/>
      <c r="B856" s="58"/>
      <c r="C856" s="61"/>
      <c r="D856" s="58"/>
      <c r="E856" s="58"/>
      <c r="F856" s="58"/>
      <c r="G856" s="58"/>
      <c r="H856" s="58"/>
      <c r="I856" s="58"/>
      <c r="J856" s="58"/>
      <c r="K856" s="58"/>
      <c r="L856" s="58"/>
      <c r="M856" s="61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</row>
    <row r="857" spans="1:60" s="55" customFormat="1">
      <c r="A857" s="58"/>
      <c r="B857" s="58"/>
      <c r="C857" s="61"/>
      <c r="D857" s="58"/>
      <c r="E857" s="58"/>
      <c r="F857" s="58"/>
      <c r="G857" s="58"/>
      <c r="H857" s="58"/>
      <c r="I857" s="58"/>
      <c r="J857" s="58"/>
      <c r="K857" s="58"/>
      <c r="L857" s="58"/>
      <c r="M857" s="61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</row>
    <row r="858" spans="1:60" s="55" customFormat="1">
      <c r="A858" s="58"/>
      <c r="B858" s="58"/>
      <c r="C858" s="61"/>
      <c r="D858" s="58"/>
      <c r="E858" s="58"/>
      <c r="F858" s="58"/>
      <c r="G858" s="58"/>
      <c r="H858" s="58"/>
      <c r="I858" s="58"/>
      <c r="J858" s="58"/>
      <c r="K858" s="58"/>
      <c r="L858" s="58"/>
      <c r="M858" s="61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</row>
    <row r="859" spans="1:60" s="55" customFormat="1">
      <c r="A859" s="58"/>
      <c r="B859" s="58"/>
      <c r="C859" s="61"/>
      <c r="D859" s="58"/>
      <c r="E859" s="58"/>
      <c r="F859" s="58"/>
      <c r="G859" s="58"/>
      <c r="H859" s="58"/>
      <c r="I859" s="58"/>
      <c r="J859" s="58"/>
      <c r="K859" s="58"/>
      <c r="L859" s="58"/>
      <c r="M859" s="61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</row>
    <row r="860" spans="1:60" s="55" customFormat="1">
      <c r="A860" s="58"/>
      <c r="B860" s="58"/>
      <c r="C860" s="61"/>
      <c r="D860" s="58"/>
      <c r="E860" s="58"/>
      <c r="F860" s="58"/>
      <c r="G860" s="58"/>
      <c r="H860" s="58"/>
      <c r="I860" s="58"/>
      <c r="J860" s="58"/>
      <c r="K860" s="58"/>
      <c r="L860" s="58"/>
      <c r="M860" s="61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</row>
    <row r="861" spans="1:60" s="55" customFormat="1">
      <c r="A861" s="58"/>
      <c r="B861" s="58"/>
      <c r="C861" s="61"/>
      <c r="D861" s="58"/>
      <c r="E861" s="58"/>
      <c r="F861" s="58"/>
      <c r="G861" s="58"/>
      <c r="H861" s="58"/>
      <c r="I861" s="58"/>
      <c r="J861" s="58"/>
      <c r="K861" s="58"/>
      <c r="L861" s="58"/>
      <c r="M861" s="61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</row>
    <row r="862" spans="1:60" s="55" customFormat="1">
      <c r="A862" s="58"/>
      <c r="B862" s="58"/>
      <c r="C862" s="61"/>
      <c r="D862" s="58"/>
      <c r="E862" s="58"/>
      <c r="F862" s="58"/>
      <c r="G862" s="58"/>
      <c r="H862" s="58"/>
      <c r="I862" s="58"/>
      <c r="J862" s="58"/>
      <c r="K862" s="58"/>
      <c r="L862" s="58"/>
      <c r="M862" s="61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</row>
    <row r="863" spans="1:60" s="55" customFormat="1">
      <c r="A863" s="58"/>
      <c r="B863" s="58"/>
      <c r="C863" s="61"/>
      <c r="D863" s="58"/>
      <c r="E863" s="58"/>
      <c r="F863" s="58"/>
      <c r="G863" s="58"/>
      <c r="H863" s="58"/>
      <c r="I863" s="58"/>
      <c r="J863" s="58"/>
      <c r="K863" s="58"/>
      <c r="L863" s="58"/>
      <c r="M863" s="61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</row>
    <row r="864" spans="1:60" s="55" customFormat="1">
      <c r="A864" s="58"/>
      <c r="B864" s="58"/>
      <c r="C864" s="61"/>
      <c r="D864" s="58"/>
      <c r="E864" s="58"/>
      <c r="F864" s="58"/>
      <c r="G864" s="58"/>
      <c r="H864" s="58"/>
      <c r="I864" s="58"/>
      <c r="J864" s="58"/>
      <c r="K864" s="58"/>
      <c r="L864" s="58"/>
      <c r="M864" s="61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</row>
    <row r="865" spans="1:60" s="55" customFormat="1">
      <c r="A865" s="58"/>
      <c r="B865" s="58"/>
      <c r="C865" s="61"/>
      <c r="D865" s="58"/>
      <c r="E865" s="58"/>
      <c r="F865" s="58"/>
      <c r="G865" s="58"/>
      <c r="H865" s="58"/>
      <c r="I865" s="58"/>
      <c r="J865" s="58"/>
      <c r="K865" s="58"/>
      <c r="L865" s="58"/>
      <c r="M865" s="61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</row>
    <row r="866" spans="1:60" s="55" customFormat="1">
      <c r="A866" s="58"/>
      <c r="B866" s="58"/>
      <c r="C866" s="61"/>
      <c r="D866" s="58"/>
      <c r="E866" s="58"/>
      <c r="F866" s="58"/>
      <c r="G866" s="58"/>
      <c r="H866" s="58"/>
      <c r="I866" s="58"/>
      <c r="J866" s="58"/>
      <c r="K866" s="58"/>
      <c r="L866" s="58"/>
      <c r="M866" s="61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</row>
    <row r="867" spans="1:60" s="55" customFormat="1">
      <c r="A867" s="58"/>
      <c r="B867" s="58"/>
      <c r="C867" s="61"/>
      <c r="D867" s="58"/>
      <c r="E867" s="58"/>
      <c r="F867" s="58"/>
      <c r="G867" s="58"/>
      <c r="H867" s="58"/>
      <c r="I867" s="58"/>
      <c r="J867" s="58"/>
      <c r="K867" s="58"/>
      <c r="L867" s="58"/>
      <c r="M867" s="61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</row>
    <row r="868" spans="1:60" s="55" customFormat="1">
      <c r="A868" s="58"/>
      <c r="B868" s="58"/>
      <c r="C868" s="61"/>
      <c r="D868" s="58"/>
      <c r="E868" s="58"/>
      <c r="F868" s="58"/>
      <c r="G868" s="58"/>
      <c r="H868" s="58"/>
      <c r="I868" s="58"/>
      <c r="J868" s="58"/>
      <c r="K868" s="58"/>
      <c r="L868" s="58"/>
      <c r="M868" s="61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</row>
    <row r="869" spans="1:60" s="55" customFormat="1">
      <c r="A869" s="58"/>
      <c r="B869" s="58"/>
      <c r="C869" s="61"/>
      <c r="D869" s="58"/>
      <c r="E869" s="58"/>
      <c r="F869" s="58"/>
      <c r="G869" s="58"/>
      <c r="H869" s="58"/>
      <c r="I869" s="58"/>
      <c r="J869" s="58"/>
      <c r="K869" s="58"/>
      <c r="L869" s="58"/>
      <c r="M869" s="61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</row>
    <row r="870" spans="1:60" s="55" customFormat="1">
      <c r="A870" s="58"/>
      <c r="B870" s="58"/>
      <c r="C870" s="61"/>
      <c r="D870" s="58"/>
      <c r="E870" s="58"/>
      <c r="F870" s="58"/>
      <c r="G870" s="58"/>
      <c r="H870" s="58"/>
      <c r="I870" s="58"/>
      <c r="J870" s="58"/>
      <c r="K870" s="58"/>
      <c r="L870" s="58"/>
      <c r="M870" s="61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</row>
    <row r="871" spans="1:60" s="55" customFormat="1">
      <c r="A871" s="58"/>
      <c r="B871" s="58"/>
      <c r="C871" s="61"/>
      <c r="D871" s="58"/>
      <c r="E871" s="58"/>
      <c r="F871" s="58"/>
      <c r="G871" s="58"/>
      <c r="H871" s="58"/>
      <c r="I871" s="58"/>
      <c r="J871" s="58"/>
      <c r="K871" s="58"/>
      <c r="L871" s="58"/>
      <c r="M871" s="61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</row>
    <row r="872" spans="1:60" s="55" customFormat="1">
      <c r="A872" s="58"/>
      <c r="B872" s="58"/>
      <c r="C872" s="61"/>
      <c r="D872" s="58"/>
      <c r="E872" s="58"/>
      <c r="F872" s="58"/>
      <c r="G872" s="58"/>
      <c r="H872" s="58"/>
      <c r="I872" s="58"/>
      <c r="J872" s="58"/>
      <c r="K872" s="58"/>
      <c r="L872" s="58"/>
      <c r="M872" s="61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</row>
    <row r="873" spans="1:60" s="55" customFormat="1">
      <c r="A873" s="58"/>
      <c r="B873" s="58"/>
      <c r="C873" s="61"/>
      <c r="D873" s="58"/>
      <c r="E873" s="58"/>
      <c r="F873" s="58"/>
      <c r="G873" s="58"/>
      <c r="H873" s="58"/>
      <c r="I873" s="58"/>
      <c r="J873" s="58"/>
      <c r="K873" s="58"/>
      <c r="L873" s="58"/>
      <c r="M873" s="61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</row>
    <row r="874" spans="1:60" s="55" customFormat="1">
      <c r="A874" s="58"/>
      <c r="B874" s="58"/>
      <c r="C874" s="61"/>
      <c r="D874" s="58"/>
      <c r="E874" s="58"/>
      <c r="F874" s="58"/>
      <c r="G874" s="58"/>
      <c r="H874" s="58"/>
      <c r="I874" s="58"/>
      <c r="J874" s="58"/>
      <c r="K874" s="58"/>
      <c r="L874" s="58"/>
      <c r="M874" s="61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</row>
    <row r="875" spans="1:60" s="55" customFormat="1">
      <c r="A875" s="58"/>
      <c r="B875" s="58"/>
      <c r="C875" s="61"/>
      <c r="D875" s="58"/>
      <c r="E875" s="58"/>
      <c r="F875" s="58"/>
      <c r="G875" s="58"/>
      <c r="H875" s="58"/>
      <c r="I875" s="58"/>
      <c r="J875" s="58"/>
      <c r="K875" s="58"/>
      <c r="L875" s="58"/>
      <c r="M875" s="61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</row>
    <row r="876" spans="1:60" s="55" customFormat="1">
      <c r="A876" s="58"/>
      <c r="B876" s="58"/>
      <c r="C876" s="61"/>
      <c r="D876" s="58"/>
      <c r="E876" s="58"/>
      <c r="F876" s="58"/>
      <c r="G876" s="58"/>
      <c r="H876" s="58"/>
      <c r="I876" s="58"/>
      <c r="J876" s="58"/>
      <c r="K876" s="58"/>
      <c r="L876" s="58"/>
      <c r="M876" s="61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</row>
    <row r="877" spans="1:60" s="55" customFormat="1">
      <c r="A877" s="58"/>
      <c r="B877" s="58"/>
      <c r="C877" s="61"/>
      <c r="D877" s="58"/>
      <c r="E877" s="58"/>
      <c r="F877" s="58"/>
      <c r="G877" s="58"/>
      <c r="H877" s="58"/>
      <c r="I877" s="58"/>
      <c r="J877" s="58"/>
      <c r="K877" s="58"/>
      <c r="L877" s="58"/>
      <c r="M877" s="61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</row>
    <row r="878" spans="1:60" s="55" customFormat="1">
      <c r="A878" s="58"/>
      <c r="B878" s="58"/>
      <c r="C878" s="61"/>
      <c r="D878" s="58"/>
      <c r="E878" s="58"/>
      <c r="F878" s="58"/>
      <c r="G878" s="58"/>
      <c r="H878" s="58"/>
      <c r="I878" s="58"/>
      <c r="J878" s="58"/>
      <c r="K878" s="58"/>
      <c r="L878" s="58"/>
      <c r="M878" s="61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</row>
    <row r="879" spans="1:60" s="55" customFormat="1">
      <c r="A879" s="58"/>
      <c r="B879" s="58"/>
      <c r="C879" s="61"/>
      <c r="D879" s="58"/>
      <c r="E879" s="58"/>
      <c r="F879" s="58"/>
      <c r="G879" s="58"/>
      <c r="H879" s="58"/>
      <c r="I879" s="58"/>
      <c r="J879" s="58"/>
      <c r="K879" s="58"/>
      <c r="L879" s="58"/>
      <c r="M879" s="61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</row>
    <row r="880" spans="1:60" s="55" customFormat="1">
      <c r="A880" s="58"/>
      <c r="B880" s="58"/>
      <c r="C880" s="61"/>
      <c r="D880" s="58"/>
      <c r="E880" s="58"/>
      <c r="F880" s="58"/>
      <c r="G880" s="58"/>
      <c r="H880" s="58"/>
      <c r="I880" s="58"/>
      <c r="J880" s="58"/>
      <c r="K880" s="58"/>
      <c r="L880" s="58"/>
      <c r="M880" s="61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</row>
    <row r="881" spans="1:60" s="55" customFormat="1">
      <c r="A881" s="46"/>
      <c r="B881" s="46"/>
      <c r="C881" s="128"/>
      <c r="D881" s="46"/>
      <c r="E881" s="46"/>
      <c r="F881" s="46"/>
      <c r="G881" s="46"/>
      <c r="H881" s="46"/>
      <c r="I881" s="46"/>
      <c r="J881" s="46"/>
      <c r="K881" s="46"/>
      <c r="L881" s="46"/>
      <c r="M881" s="128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</row>
    <row r="882" spans="1:60" s="55" customFormat="1">
      <c r="A882" s="46"/>
      <c r="B882" s="46"/>
      <c r="C882" s="128"/>
      <c r="D882" s="46"/>
      <c r="E882" s="46"/>
      <c r="F882" s="46"/>
      <c r="G882" s="46"/>
      <c r="H882" s="46"/>
      <c r="I882" s="46"/>
      <c r="J882" s="46"/>
      <c r="K882" s="46"/>
      <c r="L882" s="46"/>
      <c r="M882" s="128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</row>
    <row r="883" spans="1:60" s="55" customFormat="1">
      <c r="A883" s="46"/>
      <c r="B883" s="46"/>
      <c r="C883" s="128"/>
      <c r="D883" s="46"/>
      <c r="E883" s="46"/>
      <c r="F883" s="46"/>
      <c r="G883" s="46"/>
      <c r="H883" s="46"/>
      <c r="I883" s="46"/>
      <c r="J883" s="46"/>
      <c r="K883" s="46"/>
      <c r="L883" s="46"/>
      <c r="M883" s="128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</row>
    <row r="884" spans="1:60" s="55" customFormat="1">
      <c r="A884" s="46"/>
      <c r="B884" s="46"/>
      <c r="C884" s="128"/>
      <c r="D884" s="46"/>
      <c r="E884" s="46"/>
      <c r="F884" s="46"/>
      <c r="G884" s="46"/>
      <c r="H884" s="46"/>
      <c r="I884" s="46"/>
      <c r="J884" s="46"/>
      <c r="K884" s="46"/>
      <c r="L884" s="46"/>
      <c r="M884" s="128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</row>
    <row r="885" spans="1:60" s="55" customFormat="1">
      <c r="A885" s="46"/>
      <c r="B885" s="46"/>
      <c r="C885" s="128"/>
      <c r="D885" s="46"/>
      <c r="E885" s="46"/>
      <c r="F885" s="46"/>
      <c r="G885" s="46"/>
      <c r="H885" s="46"/>
      <c r="I885" s="46"/>
      <c r="J885" s="46"/>
      <c r="K885" s="46"/>
      <c r="L885" s="46"/>
      <c r="M885" s="128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</row>
    <row r="886" spans="1:60" s="55" customFormat="1">
      <c r="A886" s="46"/>
      <c r="B886" s="46"/>
      <c r="C886" s="128"/>
      <c r="D886" s="46"/>
      <c r="E886" s="46"/>
      <c r="F886" s="46"/>
      <c r="G886" s="46"/>
      <c r="H886" s="46"/>
      <c r="I886" s="46"/>
      <c r="J886" s="46"/>
      <c r="K886" s="46"/>
      <c r="L886" s="46"/>
      <c r="M886" s="128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</row>
    <row r="887" spans="1:60" s="55" customFormat="1">
      <c r="A887" s="46"/>
      <c r="B887" s="46"/>
      <c r="C887" s="128"/>
      <c r="D887" s="46"/>
      <c r="E887" s="46"/>
      <c r="F887" s="46"/>
      <c r="G887" s="46"/>
      <c r="H887" s="46"/>
      <c r="I887" s="46"/>
      <c r="J887" s="46"/>
      <c r="K887" s="46"/>
      <c r="L887" s="46"/>
      <c r="M887" s="128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</row>
    <row r="888" spans="1:60" s="55" customFormat="1">
      <c r="A888" s="46"/>
      <c r="B888" s="46"/>
      <c r="C888" s="128"/>
      <c r="D888" s="46"/>
      <c r="E888" s="46"/>
      <c r="F888" s="46"/>
      <c r="G888" s="46"/>
      <c r="H888" s="46"/>
      <c r="I888" s="46"/>
      <c r="J888" s="46"/>
      <c r="K888" s="46"/>
      <c r="L888" s="46"/>
      <c r="M888" s="128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</row>
    <row r="889" spans="1:60" s="55" customFormat="1">
      <c r="A889" s="46"/>
      <c r="B889" s="46"/>
      <c r="C889" s="128"/>
      <c r="D889" s="46"/>
      <c r="E889" s="46"/>
      <c r="F889" s="46"/>
      <c r="G889" s="46"/>
      <c r="H889" s="46"/>
      <c r="I889" s="46"/>
      <c r="J889" s="46"/>
      <c r="K889" s="46"/>
      <c r="L889" s="46"/>
      <c r="M889" s="128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</row>
    <row r="890" spans="1:60" s="55" customFormat="1">
      <c r="A890" s="46"/>
      <c r="B890" s="46"/>
      <c r="C890" s="128"/>
      <c r="D890" s="46"/>
      <c r="E890" s="46"/>
      <c r="F890" s="46"/>
      <c r="G890" s="46"/>
      <c r="H890" s="46"/>
      <c r="I890" s="46"/>
      <c r="J890" s="46"/>
      <c r="K890" s="46"/>
      <c r="L890" s="46"/>
      <c r="M890" s="128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</row>
    <row r="891" spans="1:60" s="55" customFormat="1">
      <c r="A891" s="46"/>
      <c r="B891" s="46"/>
      <c r="C891" s="128"/>
      <c r="D891" s="46"/>
      <c r="E891" s="46"/>
      <c r="F891" s="46"/>
      <c r="G891" s="46"/>
      <c r="H891" s="46"/>
      <c r="I891" s="46"/>
      <c r="J891" s="46"/>
      <c r="K891" s="46"/>
      <c r="L891" s="46"/>
      <c r="M891" s="128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</row>
    <row r="892" spans="1:60" s="55" customFormat="1">
      <c r="A892" s="46"/>
      <c r="B892" s="46"/>
      <c r="C892" s="128"/>
      <c r="D892" s="46"/>
      <c r="E892" s="46"/>
      <c r="F892" s="46"/>
      <c r="G892" s="46"/>
      <c r="H892" s="46"/>
      <c r="I892" s="46"/>
      <c r="J892" s="46"/>
      <c r="K892" s="46"/>
      <c r="L892" s="46"/>
      <c r="M892" s="128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</row>
    <row r="893" spans="1:60" s="55" customFormat="1">
      <c r="A893" s="46"/>
      <c r="B893" s="46"/>
      <c r="C893" s="128"/>
      <c r="D893" s="46"/>
      <c r="E893" s="46"/>
      <c r="F893" s="46"/>
      <c r="G893" s="46"/>
      <c r="H893" s="46"/>
      <c r="I893" s="46"/>
      <c r="J893" s="46"/>
      <c r="K893" s="46"/>
      <c r="L893" s="46"/>
      <c r="M893" s="128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</row>
    <row r="894" spans="1:60" s="55" customFormat="1">
      <c r="A894" s="46"/>
      <c r="B894" s="46"/>
      <c r="C894" s="128"/>
      <c r="D894" s="46"/>
      <c r="E894" s="46"/>
      <c r="F894" s="46"/>
      <c r="G894" s="46"/>
      <c r="H894" s="46"/>
      <c r="I894" s="46"/>
      <c r="J894" s="46"/>
      <c r="K894" s="46"/>
      <c r="L894" s="46"/>
      <c r="M894" s="128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</row>
    <row r="895" spans="1:60" s="55" customFormat="1">
      <c r="A895" s="46"/>
      <c r="B895" s="46"/>
      <c r="C895" s="128"/>
      <c r="D895" s="46"/>
      <c r="E895" s="46"/>
      <c r="F895" s="46"/>
      <c r="G895" s="46"/>
      <c r="H895" s="46"/>
      <c r="I895" s="46"/>
      <c r="J895" s="46"/>
      <c r="K895" s="46"/>
      <c r="L895" s="46"/>
      <c r="M895" s="128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</row>
    <row r="896" spans="1:60" s="55" customFormat="1">
      <c r="A896" s="46"/>
      <c r="B896" s="46"/>
      <c r="C896" s="128"/>
      <c r="D896" s="46"/>
      <c r="E896" s="46"/>
      <c r="F896" s="46"/>
      <c r="G896" s="46"/>
      <c r="H896" s="46"/>
      <c r="I896" s="46"/>
      <c r="J896" s="46"/>
      <c r="K896" s="46"/>
      <c r="L896" s="46"/>
      <c r="M896" s="128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</row>
    <row r="897" spans="1:60" s="55" customFormat="1">
      <c r="A897" s="46"/>
      <c r="B897" s="46"/>
      <c r="C897" s="128"/>
      <c r="D897" s="46"/>
      <c r="E897" s="46"/>
      <c r="F897" s="46"/>
      <c r="G897" s="46"/>
      <c r="H897" s="46"/>
      <c r="I897" s="46"/>
      <c r="J897" s="46"/>
      <c r="K897" s="46"/>
      <c r="L897" s="46"/>
      <c r="M897" s="128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</row>
    <row r="898" spans="1:60" s="55" customFormat="1">
      <c r="A898" s="46"/>
      <c r="B898" s="46"/>
      <c r="C898" s="128"/>
      <c r="D898" s="46"/>
      <c r="E898" s="46"/>
      <c r="F898" s="46"/>
      <c r="G898" s="46"/>
      <c r="H898" s="46"/>
      <c r="I898" s="46"/>
      <c r="J898" s="46"/>
      <c r="K898" s="46"/>
      <c r="L898" s="46"/>
      <c r="M898" s="128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</row>
    <row r="899" spans="1:60" s="55" customFormat="1">
      <c r="A899" s="46"/>
      <c r="B899" s="46"/>
      <c r="C899" s="128"/>
      <c r="D899" s="46"/>
      <c r="E899" s="46"/>
      <c r="F899" s="46"/>
      <c r="G899" s="46"/>
      <c r="H899" s="46"/>
      <c r="I899" s="46"/>
      <c r="J899" s="46"/>
      <c r="K899" s="46"/>
      <c r="L899" s="46"/>
      <c r="M899" s="128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</row>
    <row r="900" spans="1:60" s="55" customFormat="1">
      <c r="A900" s="46"/>
      <c r="B900" s="46"/>
      <c r="C900" s="128"/>
      <c r="D900" s="46"/>
      <c r="E900" s="46"/>
      <c r="F900" s="46"/>
      <c r="G900" s="46"/>
      <c r="H900" s="46"/>
      <c r="I900" s="46"/>
      <c r="J900" s="46"/>
      <c r="K900" s="46"/>
      <c r="L900" s="46"/>
      <c r="M900" s="128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</row>
    <row r="901" spans="1:60" s="55" customFormat="1">
      <c r="A901" s="46"/>
      <c r="B901" s="46"/>
      <c r="C901" s="128"/>
      <c r="D901" s="46"/>
      <c r="E901" s="46"/>
      <c r="F901" s="46"/>
      <c r="G901" s="46"/>
      <c r="H901" s="46"/>
      <c r="I901" s="46"/>
      <c r="J901" s="46"/>
      <c r="K901" s="46"/>
      <c r="L901" s="46"/>
      <c r="M901" s="128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</row>
    <row r="902" spans="1:60" s="55" customFormat="1">
      <c r="A902" s="46"/>
      <c r="B902" s="46"/>
      <c r="C902" s="128"/>
      <c r="D902" s="46"/>
      <c r="E902" s="46"/>
      <c r="F902" s="46"/>
      <c r="G902" s="46"/>
      <c r="H902" s="46"/>
      <c r="I902" s="46"/>
      <c r="J902" s="46"/>
      <c r="K902" s="46"/>
      <c r="L902" s="46"/>
      <c r="M902" s="128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</row>
    <row r="903" spans="1:60" s="55" customFormat="1">
      <c r="A903" s="46"/>
      <c r="B903" s="46"/>
      <c r="C903" s="128"/>
      <c r="D903" s="46"/>
      <c r="E903" s="46"/>
      <c r="F903" s="46"/>
      <c r="G903" s="46"/>
      <c r="H903" s="46"/>
      <c r="I903" s="46"/>
      <c r="J903" s="46"/>
      <c r="K903" s="46"/>
      <c r="L903" s="46"/>
      <c r="M903" s="128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</row>
    <row r="904" spans="1:60" s="55" customFormat="1">
      <c r="A904" s="46"/>
      <c r="B904" s="46"/>
      <c r="C904" s="128"/>
      <c r="D904" s="46"/>
      <c r="E904" s="46"/>
      <c r="F904" s="46"/>
      <c r="G904" s="46"/>
      <c r="H904" s="46"/>
      <c r="I904" s="46"/>
      <c r="J904" s="46"/>
      <c r="K904" s="46"/>
      <c r="L904" s="46"/>
      <c r="M904" s="128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</row>
    <row r="905" spans="1:60" s="55" customFormat="1">
      <c r="A905" s="46"/>
      <c r="B905" s="46"/>
      <c r="C905" s="128"/>
      <c r="D905" s="46"/>
      <c r="E905" s="46"/>
      <c r="F905" s="46"/>
      <c r="G905" s="46"/>
      <c r="H905" s="46"/>
      <c r="I905" s="46"/>
      <c r="J905" s="46"/>
      <c r="K905" s="46"/>
      <c r="L905" s="46"/>
      <c r="M905" s="128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</row>
    <row r="906" spans="1:60" s="55" customFormat="1">
      <c r="A906" s="46"/>
      <c r="B906" s="46"/>
      <c r="C906" s="128"/>
      <c r="D906" s="46"/>
      <c r="E906" s="46"/>
      <c r="F906" s="46"/>
      <c r="G906" s="46"/>
      <c r="H906" s="46"/>
      <c r="I906" s="46"/>
      <c r="J906" s="46"/>
      <c r="K906" s="46"/>
      <c r="L906" s="46"/>
      <c r="M906" s="128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</row>
    <row r="907" spans="1:60" s="55" customFormat="1">
      <c r="A907" s="46"/>
      <c r="B907" s="46"/>
      <c r="C907" s="128"/>
      <c r="D907" s="46"/>
      <c r="E907" s="46"/>
      <c r="F907" s="46"/>
      <c r="G907" s="46"/>
      <c r="H907" s="46"/>
      <c r="I907" s="46"/>
      <c r="J907" s="46"/>
      <c r="K907" s="46"/>
      <c r="L907" s="46"/>
      <c r="M907" s="128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</row>
    <row r="908" spans="1:60" s="55" customFormat="1">
      <c r="A908" s="46"/>
      <c r="B908" s="46"/>
      <c r="C908" s="128"/>
      <c r="D908" s="46"/>
      <c r="E908" s="46"/>
      <c r="F908" s="46"/>
      <c r="G908" s="46"/>
      <c r="H908" s="46"/>
      <c r="I908" s="46"/>
      <c r="J908" s="46"/>
      <c r="K908" s="46"/>
      <c r="L908" s="46"/>
      <c r="M908" s="128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</row>
    <row r="909" spans="1:60" s="55" customFormat="1">
      <c r="A909" s="46"/>
      <c r="B909" s="46"/>
      <c r="C909" s="128"/>
      <c r="D909" s="46"/>
      <c r="E909" s="46"/>
      <c r="F909" s="46"/>
      <c r="G909" s="46"/>
      <c r="H909" s="46"/>
      <c r="I909" s="46"/>
      <c r="J909" s="46"/>
      <c r="K909" s="46"/>
      <c r="L909" s="46"/>
      <c r="M909" s="128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</row>
    <row r="910" spans="1:60" s="55" customFormat="1">
      <c r="A910" s="46"/>
      <c r="B910" s="46"/>
      <c r="C910" s="128"/>
      <c r="D910" s="46"/>
      <c r="E910" s="46"/>
      <c r="F910" s="46"/>
      <c r="G910" s="46"/>
      <c r="H910" s="46"/>
      <c r="I910" s="46"/>
      <c r="J910" s="46"/>
      <c r="K910" s="46"/>
      <c r="L910" s="46"/>
      <c r="M910" s="128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</row>
    <row r="911" spans="1:60" s="55" customFormat="1">
      <c r="A911" s="46"/>
      <c r="B911" s="46"/>
      <c r="C911" s="128"/>
      <c r="D911" s="46"/>
      <c r="E911" s="46"/>
      <c r="F911" s="46"/>
      <c r="G911" s="46"/>
      <c r="H911" s="46"/>
      <c r="I911" s="46"/>
      <c r="J911" s="46"/>
      <c r="K911" s="46"/>
      <c r="L911" s="46"/>
      <c r="M911" s="128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</row>
    <row r="912" spans="1:60" s="55" customFormat="1">
      <c r="A912" s="46"/>
      <c r="B912" s="46"/>
      <c r="C912" s="128"/>
      <c r="D912" s="46"/>
      <c r="E912" s="46"/>
      <c r="F912" s="46"/>
      <c r="G912" s="46"/>
      <c r="H912" s="46"/>
      <c r="I912" s="46"/>
      <c r="J912" s="46"/>
      <c r="K912" s="46"/>
      <c r="L912" s="46"/>
      <c r="M912" s="128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</row>
    <row r="913" spans="1:60" s="55" customFormat="1">
      <c r="A913" s="46"/>
      <c r="B913" s="46"/>
      <c r="C913" s="128"/>
      <c r="D913" s="46"/>
      <c r="E913" s="46"/>
      <c r="F913" s="46"/>
      <c r="G913" s="46"/>
      <c r="H913" s="46"/>
      <c r="I913" s="46"/>
      <c r="J913" s="46"/>
      <c r="K913" s="46"/>
      <c r="L913" s="46"/>
      <c r="M913" s="128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</row>
    <row r="914" spans="1:60" s="55" customFormat="1">
      <c r="A914" s="46"/>
      <c r="B914" s="46"/>
      <c r="C914" s="128"/>
      <c r="D914" s="46"/>
      <c r="E914" s="46"/>
      <c r="F914" s="46"/>
      <c r="G914" s="46"/>
      <c r="H914" s="46"/>
      <c r="I914" s="46"/>
      <c r="J914" s="46"/>
      <c r="K914" s="46"/>
      <c r="L914" s="46"/>
      <c r="M914" s="128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</row>
    <row r="915" spans="1:60" s="55" customFormat="1">
      <c r="A915" s="46"/>
      <c r="B915" s="46"/>
      <c r="C915" s="128"/>
      <c r="D915" s="46"/>
      <c r="E915" s="46"/>
      <c r="F915" s="46"/>
      <c r="G915" s="46"/>
      <c r="H915" s="46"/>
      <c r="I915" s="46"/>
      <c r="J915" s="46"/>
      <c r="K915" s="46"/>
      <c r="L915" s="46"/>
      <c r="M915" s="128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</row>
    <row r="916" spans="1:60" s="55" customFormat="1">
      <c r="A916" s="46"/>
      <c r="B916" s="46"/>
      <c r="C916" s="128"/>
      <c r="D916" s="46"/>
      <c r="E916" s="46"/>
      <c r="F916" s="46"/>
      <c r="G916" s="46"/>
      <c r="H916" s="46"/>
      <c r="I916" s="46"/>
      <c r="J916" s="46"/>
      <c r="K916" s="46"/>
      <c r="L916" s="46"/>
      <c r="M916" s="128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</row>
    <row r="917" spans="1:60" s="55" customFormat="1">
      <c r="A917" s="46"/>
      <c r="B917" s="46"/>
      <c r="C917" s="128"/>
      <c r="D917" s="46"/>
      <c r="E917" s="46"/>
      <c r="F917" s="46"/>
      <c r="G917" s="46"/>
      <c r="H917" s="46"/>
      <c r="I917" s="46"/>
      <c r="J917" s="46"/>
      <c r="K917" s="46"/>
      <c r="L917" s="46"/>
      <c r="M917" s="128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</row>
    <row r="918" spans="1:60" s="55" customFormat="1">
      <c r="A918" s="46"/>
      <c r="B918" s="46"/>
      <c r="C918" s="128"/>
      <c r="D918" s="46"/>
      <c r="E918" s="46"/>
      <c r="F918" s="46"/>
      <c r="G918" s="46"/>
      <c r="H918" s="46"/>
      <c r="I918" s="46"/>
      <c r="J918" s="46"/>
      <c r="K918" s="46"/>
      <c r="L918" s="46"/>
      <c r="M918" s="128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</row>
    <row r="919" spans="1:60" s="55" customFormat="1">
      <c r="A919" s="46"/>
      <c r="B919" s="46"/>
      <c r="C919" s="128"/>
      <c r="D919" s="46"/>
      <c r="E919" s="46"/>
      <c r="F919" s="46"/>
      <c r="G919" s="46"/>
      <c r="H919" s="46"/>
      <c r="I919" s="46"/>
      <c r="J919" s="46"/>
      <c r="K919" s="46"/>
      <c r="L919" s="46"/>
      <c r="M919" s="128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</row>
    <row r="920" spans="1:60" s="55" customFormat="1">
      <c r="A920" s="46"/>
      <c r="B920" s="46"/>
      <c r="C920" s="128"/>
      <c r="D920" s="46"/>
      <c r="E920" s="46"/>
      <c r="F920" s="46"/>
      <c r="G920" s="46"/>
      <c r="H920" s="46"/>
      <c r="I920" s="46"/>
      <c r="J920" s="46"/>
      <c r="K920" s="46"/>
      <c r="L920" s="46"/>
      <c r="M920" s="128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</row>
    <row r="921" spans="1:60" s="55" customFormat="1">
      <c r="A921" s="46"/>
      <c r="B921" s="46"/>
      <c r="C921" s="128"/>
      <c r="D921" s="46"/>
      <c r="E921" s="46"/>
      <c r="F921" s="46"/>
      <c r="G921" s="46"/>
      <c r="H921" s="46"/>
      <c r="I921" s="46"/>
      <c r="J921" s="46"/>
      <c r="K921" s="46"/>
      <c r="L921" s="46"/>
      <c r="M921" s="128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</row>
    <row r="922" spans="1:60" s="55" customFormat="1">
      <c r="A922" s="46"/>
      <c r="B922" s="46"/>
      <c r="C922" s="128"/>
      <c r="D922" s="46"/>
      <c r="E922" s="46"/>
      <c r="F922" s="46"/>
      <c r="G922" s="46"/>
      <c r="H922" s="46"/>
      <c r="I922" s="46"/>
      <c r="J922" s="46"/>
      <c r="K922" s="46"/>
      <c r="L922" s="46"/>
      <c r="M922" s="128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</row>
    <row r="923" spans="1:60" s="55" customFormat="1">
      <c r="A923" s="46"/>
      <c r="B923" s="46"/>
      <c r="C923" s="128"/>
      <c r="D923" s="46"/>
      <c r="E923" s="46"/>
      <c r="F923" s="46"/>
      <c r="G923" s="46"/>
      <c r="H923" s="46"/>
      <c r="I923" s="46"/>
      <c r="J923" s="46"/>
      <c r="K923" s="46"/>
      <c r="L923" s="46"/>
      <c r="M923" s="128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</row>
    <row r="924" spans="1:60" s="55" customFormat="1">
      <c r="A924" s="46"/>
      <c r="B924" s="46"/>
      <c r="C924" s="128"/>
      <c r="D924" s="46"/>
      <c r="E924" s="46"/>
      <c r="F924" s="46"/>
      <c r="G924" s="46"/>
      <c r="H924" s="46"/>
      <c r="I924" s="46"/>
      <c r="J924" s="46"/>
      <c r="K924" s="46"/>
      <c r="L924" s="46"/>
      <c r="M924" s="128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</row>
    <row r="925" spans="1:60" s="55" customFormat="1">
      <c r="A925" s="46"/>
      <c r="B925" s="46"/>
      <c r="C925" s="128"/>
      <c r="D925" s="46"/>
      <c r="E925" s="46"/>
      <c r="F925" s="46"/>
      <c r="G925" s="46"/>
      <c r="H925" s="46"/>
      <c r="I925" s="46"/>
      <c r="J925" s="46"/>
      <c r="K925" s="46"/>
      <c r="L925" s="46"/>
      <c r="M925" s="128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</row>
    <row r="926" spans="1:60" s="55" customFormat="1">
      <c r="A926" s="46"/>
      <c r="B926" s="46"/>
      <c r="C926" s="128"/>
      <c r="D926" s="46"/>
      <c r="E926" s="46"/>
      <c r="F926" s="46"/>
      <c r="G926" s="46"/>
      <c r="H926" s="46"/>
      <c r="I926" s="46"/>
      <c r="J926" s="46"/>
      <c r="K926" s="46"/>
      <c r="L926" s="46"/>
      <c r="M926" s="128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</row>
    <row r="927" spans="1:60" s="55" customFormat="1">
      <c r="A927" s="46"/>
      <c r="B927" s="46"/>
      <c r="C927" s="128"/>
      <c r="D927" s="46"/>
      <c r="E927" s="46"/>
      <c r="F927" s="46"/>
      <c r="G927" s="46"/>
      <c r="H927" s="46"/>
      <c r="I927" s="46"/>
      <c r="J927" s="46"/>
      <c r="K927" s="46"/>
      <c r="L927" s="46"/>
      <c r="M927" s="128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</row>
    <row r="928" spans="1:60" s="55" customFormat="1">
      <c r="A928" s="46"/>
      <c r="B928" s="46"/>
      <c r="C928" s="128"/>
      <c r="D928" s="46"/>
      <c r="E928" s="46"/>
      <c r="F928" s="46"/>
      <c r="G928" s="46"/>
      <c r="H928" s="46"/>
      <c r="I928" s="46"/>
      <c r="J928" s="46"/>
      <c r="K928" s="46"/>
      <c r="L928" s="46"/>
      <c r="M928" s="128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</row>
    <row r="929" spans="1:60" s="55" customFormat="1">
      <c r="A929" s="46"/>
      <c r="B929" s="46"/>
      <c r="C929" s="128"/>
      <c r="D929" s="46"/>
      <c r="E929" s="46"/>
      <c r="F929" s="46"/>
      <c r="G929" s="46"/>
      <c r="H929" s="46"/>
      <c r="I929" s="46"/>
      <c r="J929" s="46"/>
      <c r="K929" s="46"/>
      <c r="L929" s="46"/>
      <c r="M929" s="128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</row>
    <row r="930" spans="1:60" s="55" customFormat="1">
      <c r="A930" s="46"/>
      <c r="B930" s="46"/>
      <c r="C930" s="128"/>
      <c r="D930" s="46"/>
      <c r="E930" s="46"/>
      <c r="F930" s="46"/>
      <c r="G930" s="46"/>
      <c r="H930" s="46"/>
      <c r="I930" s="46"/>
      <c r="J930" s="46"/>
      <c r="K930" s="46"/>
      <c r="L930" s="46"/>
      <c r="M930" s="128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</row>
    <row r="931" spans="1:60" s="55" customFormat="1">
      <c r="A931" s="46"/>
      <c r="B931" s="46"/>
      <c r="C931" s="128"/>
      <c r="D931" s="46"/>
      <c r="E931" s="46"/>
      <c r="F931" s="46"/>
      <c r="G931" s="46"/>
      <c r="H931" s="46"/>
      <c r="I931" s="46"/>
      <c r="J931" s="46"/>
      <c r="K931" s="46"/>
      <c r="L931" s="46"/>
      <c r="M931" s="128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</row>
    <row r="932" spans="1:60" s="55" customFormat="1">
      <c r="A932" s="46"/>
      <c r="B932" s="46"/>
      <c r="C932" s="128"/>
      <c r="D932" s="46"/>
      <c r="E932" s="46"/>
      <c r="F932" s="46"/>
      <c r="G932" s="46"/>
      <c r="H932" s="46"/>
      <c r="I932" s="46"/>
      <c r="J932" s="46"/>
      <c r="K932" s="46"/>
      <c r="L932" s="46"/>
      <c r="M932" s="128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</row>
    <row r="933" spans="1:60" s="55" customFormat="1">
      <c r="A933" s="46"/>
      <c r="B933" s="46"/>
      <c r="C933" s="128"/>
      <c r="D933" s="46"/>
      <c r="E933" s="46"/>
      <c r="F933" s="46"/>
      <c r="G933" s="46"/>
      <c r="H933" s="46"/>
      <c r="I933" s="46"/>
      <c r="J933" s="46"/>
      <c r="K933" s="46"/>
      <c r="L933" s="46"/>
      <c r="M933" s="128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</row>
    <row r="934" spans="1:60" s="55" customFormat="1">
      <c r="A934" s="46"/>
      <c r="B934" s="46"/>
      <c r="C934" s="128"/>
      <c r="D934" s="46"/>
      <c r="E934" s="46"/>
      <c r="F934" s="46"/>
      <c r="G934" s="46"/>
      <c r="H934" s="46"/>
      <c r="I934" s="46"/>
      <c r="J934" s="46"/>
      <c r="K934" s="46"/>
      <c r="L934" s="46"/>
      <c r="M934" s="128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</row>
    <row r="935" spans="1:60" s="55" customFormat="1">
      <c r="A935" s="46"/>
      <c r="B935" s="46"/>
      <c r="C935" s="128"/>
      <c r="D935" s="46"/>
      <c r="E935" s="46"/>
      <c r="F935" s="46"/>
      <c r="G935" s="46"/>
      <c r="H935" s="46"/>
      <c r="I935" s="46"/>
      <c r="J935" s="46"/>
      <c r="K935" s="46"/>
      <c r="L935" s="46"/>
      <c r="M935" s="128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</row>
    <row r="936" spans="1:60" s="55" customFormat="1">
      <c r="A936" s="46"/>
      <c r="B936" s="46"/>
      <c r="C936" s="128"/>
      <c r="D936" s="46"/>
      <c r="E936" s="46"/>
      <c r="F936" s="46"/>
      <c r="G936" s="46"/>
      <c r="H936" s="46"/>
      <c r="I936" s="46"/>
      <c r="J936" s="46"/>
      <c r="K936" s="46"/>
      <c r="L936" s="46"/>
      <c r="M936" s="128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</row>
    <row r="937" spans="1:60" s="55" customFormat="1">
      <c r="A937" s="46"/>
      <c r="B937" s="46"/>
      <c r="C937" s="128"/>
      <c r="D937" s="46"/>
      <c r="E937" s="46"/>
      <c r="F937" s="46"/>
      <c r="G937" s="46"/>
      <c r="H937" s="46"/>
      <c r="I937" s="46"/>
      <c r="J937" s="46"/>
      <c r="K937" s="46"/>
      <c r="L937" s="46"/>
      <c r="M937" s="128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</row>
    <row r="938" spans="1:60" s="55" customFormat="1">
      <c r="A938" s="46"/>
      <c r="B938" s="46"/>
      <c r="C938" s="128"/>
      <c r="D938" s="46"/>
      <c r="E938" s="46"/>
      <c r="F938" s="46"/>
      <c r="G938" s="46"/>
      <c r="H938" s="46"/>
      <c r="I938" s="46"/>
      <c r="J938" s="46"/>
      <c r="K938" s="46"/>
      <c r="L938" s="46"/>
      <c r="M938" s="128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</row>
    <row r="939" spans="1:60" s="55" customFormat="1">
      <c r="A939" s="46"/>
      <c r="B939" s="46"/>
      <c r="C939" s="128"/>
      <c r="D939" s="46"/>
      <c r="E939" s="46"/>
      <c r="F939" s="46"/>
      <c r="G939" s="46"/>
      <c r="H939" s="46"/>
      <c r="I939" s="46"/>
      <c r="J939" s="46"/>
      <c r="K939" s="46"/>
      <c r="L939" s="46"/>
      <c r="M939" s="128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</row>
    <row r="940" spans="1:60" s="55" customFormat="1">
      <c r="A940" s="46"/>
      <c r="B940" s="46"/>
      <c r="C940" s="128"/>
      <c r="D940" s="46"/>
      <c r="E940" s="46"/>
      <c r="F940" s="46"/>
      <c r="G940" s="46"/>
      <c r="H940" s="46"/>
      <c r="I940" s="46"/>
      <c r="J940" s="46"/>
      <c r="K940" s="46"/>
      <c r="L940" s="46"/>
      <c r="M940" s="128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</row>
    <row r="941" spans="1:60" s="55" customFormat="1">
      <c r="A941" s="46"/>
      <c r="B941" s="46"/>
      <c r="C941" s="128"/>
      <c r="D941" s="46"/>
      <c r="E941" s="46"/>
      <c r="F941" s="46"/>
      <c r="G941" s="46"/>
      <c r="H941" s="46"/>
      <c r="I941" s="46"/>
      <c r="J941" s="46"/>
      <c r="K941" s="46"/>
      <c r="L941" s="46"/>
      <c r="M941" s="128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</row>
    <row r="942" spans="1:60" s="55" customFormat="1">
      <c r="A942" s="46"/>
      <c r="B942" s="46"/>
      <c r="C942" s="128"/>
      <c r="D942" s="46"/>
      <c r="E942" s="46"/>
      <c r="F942" s="46"/>
      <c r="G942" s="46"/>
      <c r="H942" s="46"/>
      <c r="I942" s="46"/>
      <c r="J942" s="46"/>
      <c r="K942" s="46"/>
      <c r="L942" s="46"/>
      <c r="M942" s="128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</row>
    <row r="943" spans="1:60" s="55" customFormat="1">
      <c r="A943" s="46"/>
      <c r="B943" s="46"/>
      <c r="C943" s="128"/>
      <c r="D943" s="46"/>
      <c r="E943" s="46"/>
      <c r="F943" s="46"/>
      <c r="G943" s="46"/>
      <c r="H943" s="46"/>
      <c r="I943" s="46"/>
      <c r="J943" s="46"/>
      <c r="K943" s="46"/>
      <c r="L943" s="46"/>
      <c r="M943" s="128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</row>
    <row r="944" spans="1:60" s="55" customFormat="1">
      <c r="A944" s="46"/>
      <c r="B944" s="46"/>
      <c r="C944" s="128"/>
      <c r="D944" s="46"/>
      <c r="E944" s="46"/>
      <c r="F944" s="46"/>
      <c r="G944" s="46"/>
      <c r="H944" s="46"/>
      <c r="I944" s="46"/>
      <c r="J944" s="46"/>
      <c r="K944" s="46"/>
      <c r="L944" s="46"/>
      <c r="M944" s="128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</row>
    <row r="945" spans="1:60" s="55" customFormat="1">
      <c r="A945" s="46"/>
      <c r="B945" s="46"/>
      <c r="C945" s="128"/>
      <c r="D945" s="46"/>
      <c r="E945" s="46"/>
      <c r="F945" s="46"/>
      <c r="G945" s="46"/>
      <c r="H945" s="46"/>
      <c r="I945" s="46"/>
      <c r="J945" s="46"/>
      <c r="K945" s="46"/>
      <c r="L945" s="46"/>
      <c r="M945" s="128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</row>
    <row r="946" spans="1:60" s="55" customFormat="1">
      <c r="A946" s="46"/>
      <c r="B946" s="46"/>
      <c r="C946" s="128"/>
      <c r="D946" s="46"/>
      <c r="E946" s="46"/>
      <c r="F946" s="46"/>
      <c r="G946" s="46"/>
      <c r="H946" s="46"/>
      <c r="I946" s="46"/>
      <c r="J946" s="46"/>
      <c r="K946" s="46"/>
      <c r="L946" s="46"/>
      <c r="M946" s="128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</row>
    <row r="947" spans="1:60" s="55" customFormat="1">
      <c r="A947" s="46"/>
      <c r="B947" s="46"/>
      <c r="C947" s="128"/>
      <c r="D947" s="46"/>
      <c r="E947" s="46"/>
      <c r="F947" s="46"/>
      <c r="G947" s="46"/>
      <c r="H947" s="46"/>
      <c r="I947" s="46"/>
      <c r="J947" s="46"/>
      <c r="K947" s="46"/>
      <c r="L947" s="46"/>
      <c r="M947" s="128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</row>
    <row r="948" spans="1:60" s="55" customFormat="1">
      <c r="A948" s="46"/>
      <c r="B948" s="46"/>
      <c r="C948" s="128"/>
      <c r="D948" s="46"/>
      <c r="E948" s="46"/>
      <c r="F948" s="46"/>
      <c r="G948" s="46"/>
      <c r="H948" s="46"/>
      <c r="I948" s="46"/>
      <c r="J948" s="46"/>
      <c r="K948" s="46"/>
      <c r="L948" s="46"/>
      <c r="M948" s="128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</row>
    <row r="949" spans="1:60" s="55" customFormat="1">
      <c r="A949" s="46"/>
      <c r="B949" s="46"/>
      <c r="C949" s="128"/>
      <c r="D949" s="46"/>
      <c r="E949" s="46"/>
      <c r="F949" s="46"/>
      <c r="G949" s="46"/>
      <c r="H949" s="46"/>
      <c r="I949" s="46"/>
      <c r="J949" s="46"/>
      <c r="K949" s="46"/>
      <c r="L949" s="46"/>
      <c r="M949" s="128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</row>
    <row r="950" spans="1:60" s="55" customFormat="1">
      <c r="A950" s="46"/>
      <c r="B950" s="46"/>
      <c r="C950" s="128"/>
      <c r="D950" s="46"/>
      <c r="E950" s="46"/>
      <c r="F950" s="46"/>
      <c r="G950" s="46"/>
      <c r="H950" s="46"/>
      <c r="I950" s="46"/>
      <c r="J950" s="46"/>
      <c r="K950" s="46"/>
      <c r="L950" s="46"/>
      <c r="M950" s="128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</row>
    <row r="951" spans="1:60" s="55" customFormat="1">
      <c r="A951" s="46"/>
      <c r="B951" s="46"/>
      <c r="C951" s="128"/>
      <c r="D951" s="46"/>
      <c r="E951" s="46"/>
      <c r="F951" s="46"/>
      <c r="G951" s="46"/>
      <c r="H951" s="46"/>
      <c r="I951" s="46"/>
      <c r="J951" s="46"/>
      <c r="K951" s="46"/>
      <c r="L951" s="46"/>
      <c r="M951" s="128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</row>
    <row r="952" spans="1:60" s="55" customFormat="1">
      <c r="A952" s="46"/>
      <c r="B952" s="46"/>
      <c r="C952" s="128"/>
      <c r="D952" s="46"/>
      <c r="E952" s="46"/>
      <c r="F952" s="46"/>
      <c r="G952" s="46"/>
      <c r="H952" s="46"/>
      <c r="I952" s="46"/>
      <c r="J952" s="46"/>
      <c r="K952" s="46"/>
      <c r="L952" s="46"/>
      <c r="M952" s="128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</row>
    <row r="953" spans="1:60" s="55" customFormat="1">
      <c r="A953" s="46"/>
      <c r="B953" s="46"/>
      <c r="C953" s="128"/>
      <c r="D953" s="46"/>
      <c r="E953" s="46"/>
      <c r="F953" s="46"/>
      <c r="G953" s="46"/>
      <c r="H953" s="46"/>
      <c r="I953" s="46"/>
      <c r="J953" s="46"/>
      <c r="K953" s="46"/>
      <c r="L953" s="46"/>
      <c r="M953" s="128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</row>
    <row r="954" spans="1:60" s="55" customFormat="1">
      <c r="A954" s="46"/>
      <c r="B954" s="46"/>
      <c r="C954" s="128"/>
      <c r="D954" s="46"/>
      <c r="E954" s="46"/>
      <c r="F954" s="46"/>
      <c r="G954" s="46"/>
      <c r="H954" s="46"/>
      <c r="I954" s="46"/>
      <c r="J954" s="46"/>
      <c r="K954" s="46"/>
      <c r="L954" s="46"/>
      <c r="M954" s="128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</row>
    <row r="955" spans="1:60" s="55" customFormat="1">
      <c r="A955" s="46"/>
      <c r="B955" s="46"/>
      <c r="C955" s="128"/>
      <c r="D955" s="46"/>
      <c r="E955" s="46"/>
      <c r="F955" s="46"/>
      <c r="G955" s="46"/>
      <c r="H955" s="46"/>
      <c r="I955" s="46"/>
      <c r="J955" s="46"/>
      <c r="K955" s="46"/>
      <c r="L955" s="46"/>
      <c r="M955" s="128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</row>
    <row r="956" spans="1:60" s="55" customFormat="1">
      <c r="A956" s="46"/>
      <c r="B956" s="46"/>
      <c r="C956" s="128"/>
      <c r="D956" s="46"/>
      <c r="E956" s="46"/>
      <c r="F956" s="46"/>
      <c r="G956" s="46"/>
      <c r="H956" s="46"/>
      <c r="I956" s="46"/>
      <c r="J956" s="46"/>
      <c r="K956" s="46"/>
      <c r="L956" s="46"/>
      <c r="M956" s="128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</row>
    <row r="957" spans="1:60" s="55" customFormat="1">
      <c r="A957" s="46"/>
      <c r="B957" s="46"/>
      <c r="C957" s="128"/>
      <c r="D957" s="46"/>
      <c r="E957" s="46"/>
      <c r="F957" s="46"/>
      <c r="G957" s="46"/>
      <c r="H957" s="46"/>
      <c r="I957" s="46"/>
      <c r="J957" s="46"/>
      <c r="K957" s="46"/>
      <c r="L957" s="46"/>
      <c r="M957" s="128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</row>
    <row r="958" spans="1:60" s="55" customFormat="1">
      <c r="A958" s="46"/>
      <c r="B958" s="46"/>
      <c r="C958" s="128"/>
      <c r="D958" s="46"/>
      <c r="E958" s="46"/>
      <c r="F958" s="46"/>
      <c r="G958" s="46"/>
      <c r="H958" s="46"/>
      <c r="I958" s="46"/>
      <c r="J958" s="46"/>
      <c r="K958" s="46"/>
      <c r="L958" s="46"/>
      <c r="M958" s="128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</row>
    <row r="959" spans="1:60" s="55" customFormat="1">
      <c r="A959" s="46"/>
      <c r="B959" s="46"/>
      <c r="C959" s="128"/>
      <c r="D959" s="46"/>
      <c r="E959" s="46"/>
      <c r="F959" s="46"/>
      <c r="G959" s="46"/>
      <c r="H959" s="46"/>
      <c r="I959" s="46"/>
      <c r="J959" s="46"/>
      <c r="K959" s="46"/>
      <c r="L959" s="46"/>
      <c r="M959" s="128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</row>
    <row r="960" spans="1:60" s="55" customFormat="1">
      <c r="A960" s="46"/>
      <c r="B960" s="46"/>
      <c r="C960" s="128"/>
      <c r="D960" s="46"/>
      <c r="E960" s="46"/>
      <c r="F960" s="46"/>
      <c r="G960" s="46"/>
      <c r="H960" s="46"/>
      <c r="I960" s="46"/>
      <c r="J960" s="46"/>
      <c r="K960" s="46"/>
      <c r="L960" s="46"/>
      <c r="M960" s="128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</row>
    <row r="961" spans="1:60" s="55" customFormat="1">
      <c r="A961" s="46"/>
      <c r="B961" s="46"/>
      <c r="C961" s="128"/>
      <c r="D961" s="46"/>
      <c r="E961" s="46"/>
      <c r="F961" s="46"/>
      <c r="G961" s="46"/>
      <c r="H961" s="46"/>
      <c r="I961" s="46"/>
      <c r="J961" s="46"/>
      <c r="K961" s="46"/>
      <c r="L961" s="46"/>
      <c r="M961" s="128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</row>
    <row r="962" spans="1:60" s="55" customFormat="1">
      <c r="A962" s="46"/>
      <c r="B962" s="46"/>
      <c r="C962" s="128"/>
      <c r="D962" s="46"/>
      <c r="E962" s="46"/>
      <c r="F962" s="46"/>
      <c r="G962" s="46"/>
      <c r="H962" s="46"/>
      <c r="I962" s="46"/>
      <c r="J962" s="46"/>
      <c r="K962" s="46"/>
      <c r="L962" s="46"/>
      <c r="M962" s="128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</row>
    <row r="963" spans="1:60" s="55" customFormat="1">
      <c r="A963" s="46"/>
      <c r="B963" s="46"/>
      <c r="C963" s="128"/>
      <c r="D963" s="46"/>
      <c r="E963" s="46"/>
      <c r="F963" s="46"/>
      <c r="G963" s="46"/>
      <c r="H963" s="46"/>
      <c r="I963" s="46"/>
      <c r="J963" s="46"/>
      <c r="K963" s="46"/>
      <c r="L963" s="46"/>
      <c r="M963" s="128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</row>
    <row r="964" spans="1:60" s="55" customFormat="1">
      <c r="A964" s="46"/>
      <c r="B964" s="46"/>
      <c r="C964" s="128"/>
      <c r="D964" s="46"/>
      <c r="E964" s="46"/>
      <c r="F964" s="46"/>
      <c r="G964" s="46"/>
      <c r="H964" s="46"/>
      <c r="I964" s="46"/>
      <c r="J964" s="46"/>
      <c r="K964" s="46"/>
      <c r="L964" s="46"/>
      <c r="M964" s="128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</row>
    <row r="965" spans="1:60" s="55" customFormat="1">
      <c r="A965" s="46"/>
      <c r="B965" s="46"/>
      <c r="C965" s="128"/>
      <c r="D965" s="46"/>
      <c r="E965" s="46"/>
      <c r="F965" s="46"/>
      <c r="G965" s="46"/>
      <c r="H965" s="46"/>
      <c r="I965" s="46"/>
      <c r="J965" s="46"/>
      <c r="K965" s="46"/>
      <c r="L965" s="46"/>
      <c r="M965" s="128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</row>
    <row r="966" spans="1:60" s="55" customFormat="1">
      <c r="A966" s="46"/>
      <c r="B966" s="46"/>
      <c r="C966" s="128"/>
      <c r="D966" s="46"/>
      <c r="E966" s="46"/>
      <c r="F966" s="46"/>
      <c r="G966" s="46"/>
      <c r="H966" s="46"/>
      <c r="I966" s="46"/>
      <c r="J966" s="46"/>
      <c r="K966" s="46"/>
      <c r="L966" s="46"/>
      <c r="M966" s="128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</row>
    <row r="967" spans="1:60" s="55" customFormat="1">
      <c r="A967" s="46"/>
      <c r="B967" s="46"/>
      <c r="C967" s="128"/>
      <c r="D967" s="46"/>
      <c r="E967" s="46"/>
      <c r="F967" s="46"/>
      <c r="G967" s="46"/>
      <c r="H967" s="46"/>
      <c r="I967" s="46"/>
      <c r="J967" s="46"/>
      <c r="K967" s="46"/>
      <c r="L967" s="46"/>
      <c r="M967" s="128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</row>
    <row r="968" spans="1:60" s="55" customFormat="1">
      <c r="A968" s="46"/>
      <c r="B968" s="46"/>
      <c r="C968" s="128"/>
      <c r="D968" s="46"/>
      <c r="E968" s="46"/>
      <c r="F968" s="46"/>
      <c r="G968" s="46"/>
      <c r="H968" s="46"/>
      <c r="I968" s="46"/>
      <c r="J968" s="46"/>
      <c r="K968" s="46"/>
      <c r="L968" s="46"/>
      <c r="M968" s="128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</row>
    <row r="969" spans="1:60" s="55" customFormat="1">
      <c r="A969" s="46"/>
      <c r="B969" s="46"/>
      <c r="C969" s="128"/>
      <c r="D969" s="46"/>
      <c r="E969" s="46"/>
      <c r="F969" s="46"/>
      <c r="G969" s="46"/>
      <c r="H969" s="46"/>
      <c r="I969" s="46"/>
      <c r="J969" s="46"/>
      <c r="K969" s="46"/>
      <c r="L969" s="46"/>
      <c r="M969" s="128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</row>
    <row r="970" spans="1:60" s="55" customFormat="1">
      <c r="A970" s="46"/>
      <c r="B970" s="46"/>
      <c r="C970" s="128"/>
      <c r="D970" s="46"/>
      <c r="E970" s="46"/>
      <c r="F970" s="46"/>
      <c r="G970" s="46"/>
      <c r="H970" s="46"/>
      <c r="I970" s="46"/>
      <c r="J970" s="46"/>
      <c r="K970" s="46"/>
      <c r="L970" s="46"/>
      <c r="M970" s="128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</row>
    <row r="971" spans="1:60" s="55" customFormat="1">
      <c r="A971" s="46"/>
      <c r="B971" s="46"/>
      <c r="C971" s="128"/>
      <c r="D971" s="46"/>
      <c r="E971" s="46"/>
      <c r="F971" s="46"/>
      <c r="G971" s="46"/>
      <c r="H971" s="46"/>
      <c r="I971" s="46"/>
      <c r="J971" s="46"/>
      <c r="K971" s="46"/>
      <c r="L971" s="46"/>
      <c r="M971" s="128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</row>
    <row r="972" spans="1:60" s="55" customFormat="1">
      <c r="A972" s="46"/>
      <c r="B972" s="46"/>
      <c r="C972" s="128"/>
      <c r="D972" s="46"/>
      <c r="E972" s="46"/>
      <c r="F972" s="46"/>
      <c r="G972" s="46"/>
      <c r="H972" s="46"/>
      <c r="I972" s="46"/>
      <c r="J972" s="46"/>
      <c r="K972" s="46"/>
      <c r="L972" s="46"/>
      <c r="M972" s="128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</row>
    <row r="973" spans="1:60" s="55" customFormat="1">
      <c r="A973" s="46"/>
      <c r="B973" s="46"/>
      <c r="C973" s="128"/>
      <c r="D973" s="46"/>
      <c r="E973" s="46"/>
      <c r="F973" s="46"/>
      <c r="G973" s="46"/>
      <c r="H973" s="46"/>
      <c r="I973" s="46"/>
      <c r="J973" s="46"/>
      <c r="K973" s="46"/>
      <c r="L973" s="46"/>
      <c r="M973" s="128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</row>
    <row r="974" spans="1:60" s="55" customFormat="1">
      <c r="A974" s="46"/>
      <c r="B974" s="46"/>
      <c r="C974" s="128"/>
      <c r="D974" s="46"/>
      <c r="E974" s="46"/>
      <c r="F974" s="46"/>
      <c r="G974" s="46"/>
      <c r="H974" s="46"/>
      <c r="I974" s="46"/>
      <c r="J974" s="46"/>
      <c r="K974" s="46"/>
      <c r="L974" s="46"/>
      <c r="M974" s="128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</row>
    <row r="975" spans="1:60" s="55" customFormat="1">
      <c r="A975" s="46"/>
      <c r="B975" s="46"/>
      <c r="C975" s="128"/>
      <c r="D975" s="46"/>
      <c r="E975" s="46"/>
      <c r="F975" s="46"/>
      <c r="G975" s="46"/>
      <c r="H975" s="46"/>
      <c r="I975" s="46"/>
      <c r="J975" s="46"/>
      <c r="K975" s="46"/>
      <c r="L975" s="46"/>
      <c r="M975" s="128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</row>
    <row r="976" spans="1:60" s="55" customFormat="1">
      <c r="A976" s="46"/>
      <c r="B976" s="46"/>
      <c r="C976" s="128"/>
      <c r="D976" s="46"/>
      <c r="E976" s="46"/>
      <c r="F976" s="46"/>
      <c r="G976" s="46"/>
      <c r="H976" s="46"/>
      <c r="I976" s="46"/>
      <c r="J976" s="46"/>
      <c r="K976" s="46"/>
      <c r="L976" s="46"/>
      <c r="M976" s="128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</row>
    <row r="977" spans="1:60" s="55" customFormat="1">
      <c r="A977" s="46"/>
      <c r="B977" s="46"/>
      <c r="C977" s="128"/>
      <c r="D977" s="46"/>
      <c r="E977" s="46"/>
      <c r="F977" s="46"/>
      <c r="G977" s="46"/>
      <c r="H977" s="46"/>
      <c r="I977" s="46"/>
      <c r="J977" s="46"/>
      <c r="K977" s="46"/>
      <c r="L977" s="46"/>
      <c r="M977" s="128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</row>
    <row r="978" spans="1:60" s="55" customFormat="1">
      <c r="A978" s="46"/>
      <c r="B978" s="46"/>
      <c r="C978" s="128"/>
      <c r="D978" s="46"/>
      <c r="E978" s="46"/>
      <c r="F978" s="46"/>
      <c r="G978" s="46"/>
      <c r="H978" s="46"/>
      <c r="I978" s="46"/>
      <c r="J978" s="46"/>
      <c r="K978" s="46"/>
      <c r="L978" s="46"/>
      <c r="M978" s="128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</row>
    <row r="979" spans="1:60" s="55" customFormat="1">
      <c r="A979" s="46"/>
      <c r="B979" s="46"/>
      <c r="C979" s="128"/>
      <c r="D979" s="46"/>
      <c r="E979" s="46"/>
      <c r="F979" s="46"/>
      <c r="G979" s="46"/>
      <c r="H979" s="46"/>
      <c r="I979" s="46"/>
      <c r="J979" s="46"/>
      <c r="K979" s="46"/>
      <c r="L979" s="46"/>
      <c r="M979" s="128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</row>
    <row r="980" spans="1:60" s="55" customFormat="1">
      <c r="A980" s="46"/>
      <c r="B980" s="46"/>
      <c r="C980" s="128"/>
      <c r="D980" s="46"/>
      <c r="E980" s="46"/>
      <c r="F980" s="46"/>
      <c r="G980" s="46"/>
      <c r="H980" s="46"/>
      <c r="I980" s="46"/>
      <c r="J980" s="46"/>
      <c r="K980" s="46"/>
      <c r="L980" s="46"/>
      <c r="M980" s="128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</row>
    <row r="981" spans="1:60" s="55" customFormat="1">
      <c r="A981" s="46"/>
      <c r="B981" s="46"/>
      <c r="C981" s="128"/>
      <c r="D981" s="46"/>
      <c r="E981" s="46"/>
      <c r="F981" s="46"/>
      <c r="G981" s="46"/>
      <c r="H981" s="46"/>
      <c r="I981" s="46"/>
      <c r="J981" s="46"/>
      <c r="K981" s="46"/>
      <c r="L981" s="46"/>
      <c r="M981" s="128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</row>
    <row r="982" spans="1:60" s="55" customFormat="1">
      <c r="A982" s="46"/>
      <c r="B982" s="46"/>
      <c r="C982" s="128"/>
      <c r="D982" s="46"/>
      <c r="E982" s="46"/>
      <c r="F982" s="46"/>
      <c r="G982" s="46"/>
      <c r="H982" s="46"/>
      <c r="I982" s="46"/>
      <c r="J982" s="46"/>
      <c r="K982" s="46"/>
      <c r="L982" s="46"/>
      <c r="M982" s="128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</row>
    <row r="983" spans="1:60" s="55" customFormat="1">
      <c r="A983" s="46"/>
      <c r="B983" s="46"/>
      <c r="C983" s="128"/>
      <c r="D983" s="46"/>
      <c r="E983" s="46"/>
      <c r="F983" s="46"/>
      <c r="G983" s="46"/>
      <c r="H983" s="46"/>
      <c r="I983" s="46"/>
      <c r="J983" s="46"/>
      <c r="K983" s="46"/>
      <c r="L983" s="46"/>
      <c r="M983" s="128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</row>
    <row r="984" spans="1:60" s="55" customFormat="1">
      <c r="A984" s="46"/>
      <c r="B984" s="46"/>
      <c r="C984" s="128"/>
      <c r="D984" s="46"/>
      <c r="E984" s="46"/>
      <c r="F984" s="46"/>
      <c r="G984" s="46"/>
      <c r="H984" s="46"/>
      <c r="I984" s="46"/>
      <c r="J984" s="46"/>
      <c r="K984" s="46"/>
      <c r="L984" s="46"/>
      <c r="M984" s="128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</row>
    <row r="985" spans="1:60" s="55" customFormat="1">
      <c r="A985" s="46"/>
      <c r="B985" s="46"/>
      <c r="C985" s="128"/>
      <c r="D985" s="46"/>
      <c r="E985" s="46"/>
      <c r="F985" s="46"/>
      <c r="G985" s="46"/>
      <c r="H985" s="46"/>
      <c r="I985" s="46"/>
      <c r="J985" s="46"/>
      <c r="K985" s="46"/>
      <c r="L985" s="46"/>
      <c r="M985" s="128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</row>
    <row r="986" spans="1:60" s="55" customFormat="1">
      <c r="A986" s="46"/>
      <c r="B986" s="46"/>
      <c r="C986" s="128"/>
      <c r="D986" s="46"/>
      <c r="E986" s="46"/>
      <c r="F986" s="46"/>
      <c r="G986" s="46"/>
      <c r="H986" s="46"/>
      <c r="I986" s="46"/>
      <c r="J986" s="46"/>
      <c r="K986" s="46"/>
      <c r="L986" s="46"/>
      <c r="M986" s="128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</row>
    <row r="987" spans="1:60" s="55" customFormat="1">
      <c r="A987" s="46"/>
      <c r="B987" s="46"/>
      <c r="C987" s="128"/>
      <c r="D987" s="46"/>
      <c r="E987" s="46"/>
      <c r="F987" s="46"/>
      <c r="G987" s="46"/>
      <c r="H987" s="46"/>
      <c r="I987" s="46"/>
      <c r="J987" s="46"/>
      <c r="K987" s="46"/>
      <c r="L987" s="46"/>
      <c r="M987" s="128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</row>
    <row r="988" spans="1:60" s="55" customFormat="1">
      <c r="A988" s="46"/>
      <c r="B988" s="46"/>
      <c r="C988" s="128"/>
      <c r="D988" s="46"/>
      <c r="E988" s="46"/>
      <c r="F988" s="46"/>
      <c r="G988" s="46"/>
      <c r="H988" s="46"/>
      <c r="I988" s="46"/>
      <c r="J988" s="46"/>
      <c r="K988" s="46"/>
      <c r="L988" s="46"/>
      <c r="M988" s="128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</row>
    <row r="989" spans="1:60" s="55" customFormat="1">
      <c r="A989" s="46"/>
      <c r="B989" s="46"/>
      <c r="C989" s="128"/>
      <c r="D989" s="46"/>
      <c r="E989" s="46"/>
      <c r="F989" s="46"/>
      <c r="G989" s="46"/>
      <c r="H989" s="46"/>
      <c r="I989" s="46"/>
      <c r="J989" s="46"/>
      <c r="K989" s="46"/>
      <c r="L989" s="46"/>
      <c r="M989" s="128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</row>
    <row r="990" spans="1:60" s="55" customFormat="1">
      <c r="A990" s="46"/>
      <c r="B990" s="46"/>
      <c r="C990" s="128"/>
      <c r="D990" s="46"/>
      <c r="E990" s="46"/>
      <c r="F990" s="46"/>
      <c r="G990" s="46"/>
      <c r="H990" s="46"/>
      <c r="I990" s="46"/>
      <c r="J990" s="46"/>
      <c r="K990" s="46"/>
      <c r="L990" s="46"/>
      <c r="M990" s="128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</row>
    <row r="991" spans="1:60" s="55" customFormat="1">
      <c r="A991" s="46"/>
      <c r="B991" s="46"/>
      <c r="C991" s="128"/>
      <c r="D991" s="46"/>
      <c r="E991" s="46"/>
      <c r="F991" s="46"/>
      <c r="G991" s="46"/>
      <c r="H991" s="46"/>
      <c r="I991" s="46"/>
      <c r="J991" s="46"/>
      <c r="K991" s="46"/>
      <c r="L991" s="46"/>
      <c r="M991" s="128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</row>
    <row r="992" spans="1:60" s="55" customFormat="1">
      <c r="A992" s="46"/>
      <c r="B992" s="46"/>
      <c r="C992" s="128"/>
      <c r="D992" s="46"/>
      <c r="E992" s="46"/>
      <c r="F992" s="46"/>
      <c r="G992" s="46"/>
      <c r="H992" s="46"/>
      <c r="I992" s="46"/>
      <c r="J992" s="46"/>
      <c r="K992" s="46"/>
      <c r="L992" s="46"/>
      <c r="M992" s="128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</row>
    <row r="993" spans="1:60" s="55" customFormat="1">
      <c r="A993" s="46"/>
      <c r="B993" s="46"/>
      <c r="C993" s="128"/>
      <c r="D993" s="46"/>
      <c r="E993" s="46"/>
      <c r="F993" s="46"/>
      <c r="G993" s="46"/>
      <c r="H993" s="46"/>
      <c r="I993" s="46"/>
      <c r="J993" s="46"/>
      <c r="K993" s="46"/>
      <c r="L993" s="46"/>
      <c r="M993" s="128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</row>
    <row r="994" spans="1:60" s="55" customFormat="1">
      <c r="A994" s="46"/>
      <c r="B994" s="46"/>
      <c r="C994" s="128"/>
      <c r="D994" s="46"/>
      <c r="E994" s="46"/>
      <c r="F994" s="46"/>
      <c r="G994" s="46"/>
      <c r="H994" s="46"/>
      <c r="I994" s="46"/>
      <c r="J994" s="46"/>
      <c r="K994" s="46"/>
      <c r="L994" s="46"/>
      <c r="M994" s="128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</row>
    <row r="995" spans="1:60" s="55" customFormat="1">
      <c r="A995" s="46"/>
      <c r="B995" s="46"/>
      <c r="C995" s="128"/>
      <c r="D995" s="46"/>
      <c r="E995" s="46"/>
      <c r="F995" s="46"/>
      <c r="G995" s="46"/>
      <c r="H995" s="46"/>
      <c r="I995" s="46"/>
      <c r="J995" s="46"/>
      <c r="K995" s="46"/>
      <c r="L995" s="46"/>
      <c r="M995" s="128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</row>
    <row r="996" spans="1:60" s="55" customFormat="1">
      <c r="A996" s="46"/>
      <c r="B996" s="46"/>
      <c r="C996" s="128"/>
      <c r="D996" s="46"/>
      <c r="E996" s="46"/>
      <c r="F996" s="46"/>
      <c r="G996" s="46"/>
      <c r="H996" s="46"/>
      <c r="I996" s="46"/>
      <c r="J996" s="46"/>
      <c r="K996" s="46"/>
      <c r="L996" s="46"/>
      <c r="M996" s="128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</row>
    <row r="997" spans="1:60" s="55" customFormat="1">
      <c r="A997" s="46"/>
      <c r="B997" s="46"/>
      <c r="C997" s="128"/>
      <c r="D997" s="46"/>
      <c r="E997" s="46"/>
      <c r="F997" s="46"/>
      <c r="G997" s="46"/>
      <c r="H997" s="46"/>
      <c r="I997" s="46"/>
      <c r="J997" s="46"/>
      <c r="K997" s="46"/>
      <c r="L997" s="46"/>
      <c r="M997" s="128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</row>
    <row r="998" spans="1:60" s="55" customFormat="1">
      <c r="A998" s="46"/>
      <c r="B998" s="46"/>
      <c r="C998" s="128"/>
      <c r="D998" s="46"/>
      <c r="E998" s="46"/>
      <c r="F998" s="46"/>
      <c r="G998" s="46"/>
      <c r="H998" s="46"/>
      <c r="I998" s="46"/>
      <c r="J998" s="46"/>
      <c r="K998" s="46"/>
      <c r="L998" s="46"/>
      <c r="M998" s="128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</row>
    <row r="999" spans="1:60" s="55" customFormat="1">
      <c r="A999" s="46"/>
      <c r="B999" s="46"/>
      <c r="C999" s="128"/>
      <c r="D999" s="46"/>
      <c r="E999" s="46"/>
      <c r="F999" s="46"/>
      <c r="G999" s="46"/>
      <c r="H999" s="46"/>
      <c r="I999" s="46"/>
      <c r="J999" s="46"/>
      <c r="K999" s="46"/>
      <c r="L999" s="46"/>
      <c r="M999" s="128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</row>
    <row r="1000" spans="1:60" s="55" customFormat="1">
      <c r="A1000" s="46"/>
      <c r="B1000" s="46"/>
      <c r="C1000" s="128"/>
      <c r="D1000" s="46"/>
      <c r="E1000" s="46"/>
      <c r="F1000" s="46"/>
      <c r="G1000" s="46"/>
      <c r="H1000" s="46"/>
      <c r="I1000" s="46"/>
      <c r="J1000" s="46"/>
      <c r="K1000" s="46"/>
      <c r="L1000" s="46"/>
      <c r="M1000" s="128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</row>
    <row r="1001" spans="1:60" s="55" customFormat="1">
      <c r="A1001" s="46"/>
      <c r="B1001" s="46"/>
      <c r="C1001" s="128"/>
      <c r="D1001" s="46"/>
      <c r="E1001" s="46"/>
      <c r="F1001" s="46"/>
      <c r="G1001" s="46"/>
      <c r="H1001" s="46"/>
      <c r="I1001" s="46"/>
      <c r="J1001" s="46"/>
      <c r="K1001" s="46"/>
      <c r="L1001" s="46"/>
      <c r="M1001" s="128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</row>
    <row r="1002" spans="1:60" s="55" customFormat="1">
      <c r="A1002" s="46"/>
      <c r="B1002" s="46"/>
      <c r="C1002" s="128"/>
      <c r="D1002" s="46"/>
      <c r="E1002" s="46"/>
      <c r="F1002" s="46"/>
      <c r="G1002" s="46"/>
      <c r="H1002" s="46"/>
      <c r="I1002" s="46"/>
      <c r="J1002" s="46"/>
      <c r="K1002" s="46"/>
      <c r="L1002" s="46"/>
      <c r="M1002" s="128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</row>
    <row r="1003" spans="1:60" s="55" customFormat="1">
      <c r="A1003" s="46"/>
      <c r="B1003" s="46"/>
      <c r="C1003" s="128"/>
      <c r="D1003" s="46"/>
      <c r="E1003" s="46"/>
      <c r="F1003" s="46"/>
      <c r="G1003" s="46"/>
      <c r="H1003" s="46"/>
      <c r="I1003" s="46"/>
      <c r="J1003" s="46"/>
      <c r="K1003" s="46"/>
      <c r="L1003" s="46"/>
      <c r="M1003" s="128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</row>
    <row r="1004" spans="1:60" s="55" customFormat="1">
      <c r="A1004" s="46"/>
      <c r="B1004" s="46"/>
      <c r="C1004" s="128"/>
      <c r="D1004" s="46"/>
      <c r="E1004" s="46"/>
      <c r="F1004" s="46"/>
      <c r="G1004" s="46"/>
      <c r="H1004" s="46"/>
      <c r="I1004" s="46"/>
      <c r="J1004" s="46"/>
      <c r="K1004" s="46"/>
      <c r="L1004" s="46"/>
      <c r="M1004" s="128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</row>
    <row r="1005" spans="1:60" s="55" customFormat="1">
      <c r="A1005" s="46"/>
      <c r="B1005" s="46"/>
      <c r="C1005" s="128"/>
      <c r="D1005" s="46"/>
      <c r="E1005" s="46"/>
      <c r="F1005" s="46"/>
      <c r="G1005" s="46"/>
      <c r="H1005" s="46"/>
      <c r="I1005" s="46"/>
      <c r="J1005" s="46"/>
      <c r="K1005" s="46"/>
      <c r="L1005" s="46"/>
      <c r="M1005" s="128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</row>
    <row r="1006" spans="1:60" s="55" customFormat="1">
      <c r="A1006" s="46"/>
      <c r="B1006" s="46"/>
      <c r="C1006" s="128"/>
      <c r="D1006" s="46"/>
      <c r="E1006" s="46"/>
      <c r="F1006" s="46"/>
      <c r="G1006" s="46"/>
      <c r="H1006" s="46"/>
      <c r="I1006" s="46"/>
      <c r="J1006" s="46"/>
      <c r="K1006" s="46"/>
      <c r="L1006" s="46"/>
      <c r="M1006" s="128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</row>
    <row r="1007" spans="1:60" s="55" customFormat="1">
      <c r="A1007" s="46"/>
      <c r="B1007" s="46"/>
      <c r="C1007" s="128"/>
      <c r="D1007" s="46"/>
      <c r="E1007" s="46"/>
      <c r="F1007" s="46"/>
      <c r="G1007" s="46"/>
      <c r="H1007" s="46"/>
      <c r="I1007" s="46"/>
      <c r="J1007" s="46"/>
      <c r="K1007" s="46"/>
      <c r="L1007" s="46"/>
      <c r="M1007" s="128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</row>
    <row r="1008" spans="1:60" s="55" customFormat="1">
      <c r="A1008" s="46"/>
      <c r="B1008" s="46"/>
      <c r="C1008" s="128"/>
      <c r="D1008" s="46"/>
      <c r="E1008" s="46"/>
      <c r="F1008" s="46"/>
      <c r="G1008" s="46"/>
      <c r="H1008" s="46"/>
      <c r="I1008" s="46"/>
      <c r="J1008" s="46"/>
      <c r="K1008" s="46"/>
      <c r="L1008" s="46"/>
      <c r="M1008" s="128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</row>
    <row r="1009" spans="1:60" s="55" customFormat="1">
      <c r="A1009" s="46"/>
      <c r="B1009" s="46"/>
      <c r="C1009" s="128"/>
      <c r="D1009" s="46"/>
      <c r="E1009" s="46"/>
      <c r="F1009" s="46"/>
      <c r="G1009" s="46"/>
      <c r="H1009" s="46"/>
      <c r="I1009" s="46"/>
      <c r="J1009" s="46"/>
      <c r="K1009" s="46"/>
      <c r="L1009" s="46"/>
      <c r="M1009" s="128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</row>
    <row r="1010" spans="1:60" s="55" customFormat="1">
      <c r="A1010" s="46"/>
      <c r="B1010" s="46"/>
      <c r="C1010" s="128"/>
      <c r="D1010" s="46"/>
      <c r="E1010" s="46"/>
      <c r="F1010" s="46"/>
      <c r="G1010" s="46"/>
      <c r="H1010" s="46"/>
      <c r="I1010" s="46"/>
      <c r="J1010" s="46"/>
      <c r="K1010" s="46"/>
      <c r="L1010" s="46"/>
      <c r="M1010" s="128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</row>
    <row r="1011" spans="1:60" s="55" customFormat="1">
      <c r="A1011" s="46"/>
      <c r="B1011" s="46"/>
      <c r="C1011" s="128"/>
      <c r="D1011" s="46"/>
      <c r="E1011" s="46"/>
      <c r="F1011" s="46"/>
      <c r="G1011" s="46"/>
      <c r="H1011" s="46"/>
      <c r="I1011" s="46"/>
      <c r="J1011" s="46"/>
      <c r="K1011" s="46"/>
      <c r="L1011" s="46"/>
      <c r="M1011" s="128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</row>
    <row r="1012" spans="1:60" s="55" customFormat="1">
      <c r="A1012" s="46"/>
      <c r="B1012" s="46"/>
      <c r="C1012" s="128"/>
      <c r="D1012" s="46"/>
      <c r="E1012" s="46"/>
      <c r="F1012" s="46"/>
      <c r="G1012" s="46"/>
      <c r="H1012" s="46"/>
      <c r="I1012" s="46"/>
      <c r="J1012" s="46"/>
      <c r="K1012" s="46"/>
      <c r="L1012" s="46"/>
      <c r="M1012" s="128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</row>
    <row r="1013" spans="1:60" s="55" customFormat="1">
      <c r="A1013" s="46"/>
      <c r="B1013" s="46"/>
      <c r="C1013" s="128"/>
      <c r="D1013" s="46"/>
      <c r="E1013" s="46"/>
      <c r="F1013" s="46"/>
      <c r="G1013" s="46"/>
      <c r="H1013" s="46"/>
      <c r="I1013" s="46"/>
      <c r="J1013" s="46"/>
      <c r="K1013" s="46"/>
      <c r="L1013" s="46"/>
      <c r="M1013" s="128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</row>
    <row r="1014" spans="1:60" s="55" customFormat="1">
      <c r="A1014" s="46"/>
      <c r="B1014" s="46"/>
      <c r="C1014" s="128"/>
      <c r="D1014" s="46"/>
      <c r="E1014" s="46"/>
      <c r="F1014" s="46"/>
      <c r="G1014" s="46"/>
      <c r="H1014" s="46"/>
      <c r="I1014" s="46"/>
      <c r="J1014" s="46"/>
      <c r="K1014" s="46"/>
      <c r="L1014" s="46"/>
      <c r="M1014" s="128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</row>
    <row r="1015" spans="1:60" s="55" customFormat="1">
      <c r="A1015" s="46"/>
      <c r="B1015" s="46"/>
      <c r="C1015" s="128"/>
      <c r="D1015" s="46"/>
      <c r="E1015" s="46"/>
      <c r="F1015" s="46"/>
      <c r="G1015" s="46"/>
      <c r="H1015" s="46"/>
      <c r="I1015" s="46"/>
      <c r="J1015" s="46"/>
      <c r="K1015" s="46"/>
      <c r="L1015" s="46"/>
      <c r="M1015" s="128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</row>
    <row r="1016" spans="1:60" s="55" customFormat="1">
      <c r="A1016" s="46"/>
      <c r="B1016" s="46"/>
      <c r="C1016" s="128"/>
      <c r="D1016" s="46"/>
      <c r="E1016" s="46"/>
      <c r="F1016" s="46"/>
      <c r="G1016" s="46"/>
      <c r="H1016" s="46"/>
      <c r="I1016" s="46"/>
      <c r="J1016" s="46"/>
      <c r="K1016" s="46"/>
      <c r="L1016" s="46"/>
      <c r="M1016" s="128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</row>
    <row r="1017" spans="1:60" s="55" customFormat="1">
      <c r="A1017" s="46"/>
      <c r="B1017" s="46"/>
      <c r="C1017" s="128"/>
      <c r="D1017" s="46"/>
      <c r="E1017" s="46"/>
      <c r="F1017" s="46"/>
      <c r="G1017" s="46"/>
      <c r="H1017" s="46"/>
      <c r="I1017" s="46"/>
      <c r="J1017" s="46"/>
      <c r="K1017" s="46"/>
      <c r="L1017" s="46"/>
      <c r="M1017" s="128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</row>
    <row r="1018" spans="1:60" s="55" customFormat="1">
      <c r="A1018" s="46"/>
      <c r="B1018" s="46"/>
      <c r="C1018" s="128"/>
      <c r="D1018" s="46"/>
      <c r="E1018" s="46"/>
      <c r="F1018" s="46"/>
      <c r="G1018" s="46"/>
      <c r="H1018" s="46"/>
      <c r="I1018" s="46"/>
      <c r="J1018" s="46"/>
      <c r="K1018" s="46"/>
      <c r="L1018" s="46"/>
      <c r="M1018" s="128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</row>
    <row r="1019" spans="1:60" s="55" customFormat="1">
      <c r="A1019" s="46"/>
      <c r="B1019" s="46"/>
      <c r="C1019" s="128"/>
      <c r="D1019" s="46"/>
      <c r="E1019" s="46"/>
      <c r="F1019" s="46"/>
      <c r="G1019" s="46"/>
      <c r="H1019" s="46"/>
      <c r="I1019" s="46"/>
      <c r="J1019" s="46"/>
      <c r="K1019" s="46"/>
      <c r="L1019" s="46"/>
      <c r="M1019" s="128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</row>
    <row r="1020" spans="1:60" s="55" customFormat="1">
      <c r="A1020" s="46"/>
      <c r="B1020" s="46"/>
      <c r="C1020" s="128"/>
      <c r="D1020" s="46"/>
      <c r="E1020" s="46"/>
      <c r="F1020" s="46"/>
      <c r="G1020" s="46"/>
      <c r="H1020" s="46"/>
      <c r="I1020" s="46"/>
      <c r="J1020" s="46"/>
      <c r="K1020" s="46"/>
      <c r="L1020" s="46"/>
      <c r="M1020" s="128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</row>
    <row r="1021" spans="1:60" s="55" customFormat="1">
      <c r="A1021" s="46"/>
      <c r="B1021" s="46"/>
      <c r="C1021" s="128"/>
      <c r="D1021" s="46"/>
      <c r="E1021" s="46"/>
      <c r="F1021" s="46"/>
      <c r="G1021" s="46"/>
      <c r="H1021" s="46"/>
      <c r="I1021" s="46"/>
      <c r="J1021" s="46"/>
      <c r="K1021" s="46"/>
      <c r="L1021" s="46"/>
      <c r="M1021" s="128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</row>
    <row r="1022" spans="1:60" s="55" customFormat="1">
      <c r="A1022" s="46"/>
      <c r="B1022" s="46"/>
      <c r="C1022" s="128"/>
      <c r="D1022" s="46"/>
      <c r="E1022" s="46"/>
      <c r="F1022" s="46"/>
      <c r="G1022" s="46"/>
      <c r="H1022" s="46"/>
      <c r="I1022" s="46"/>
      <c r="J1022" s="46"/>
      <c r="K1022" s="46"/>
      <c r="L1022" s="46"/>
      <c r="M1022" s="128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</row>
    <row r="1023" spans="1:60" s="55" customFormat="1">
      <c r="A1023" s="46"/>
      <c r="B1023" s="46"/>
      <c r="C1023" s="128"/>
      <c r="D1023" s="46"/>
      <c r="E1023" s="46"/>
      <c r="F1023" s="46"/>
      <c r="G1023" s="46"/>
      <c r="H1023" s="46"/>
      <c r="I1023" s="46"/>
      <c r="J1023" s="46"/>
      <c r="K1023" s="46"/>
      <c r="L1023" s="46"/>
      <c r="M1023" s="128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</row>
    <row r="1024" spans="1:60" s="55" customFormat="1">
      <c r="A1024" s="46"/>
      <c r="B1024" s="46"/>
      <c r="C1024" s="128"/>
      <c r="D1024" s="46"/>
      <c r="E1024" s="46"/>
      <c r="F1024" s="46"/>
      <c r="G1024" s="46"/>
      <c r="H1024" s="46"/>
      <c r="I1024" s="46"/>
      <c r="J1024" s="46"/>
      <c r="K1024" s="46"/>
      <c r="L1024" s="46"/>
      <c r="M1024" s="128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</row>
    <row r="1025" spans="1:60" s="55" customFormat="1">
      <c r="A1025" s="46"/>
      <c r="B1025" s="46"/>
      <c r="C1025" s="128"/>
      <c r="D1025" s="46"/>
      <c r="E1025" s="46"/>
      <c r="F1025" s="46"/>
      <c r="G1025" s="46"/>
      <c r="H1025" s="46"/>
      <c r="I1025" s="46"/>
      <c r="J1025" s="46"/>
      <c r="K1025" s="46"/>
      <c r="L1025" s="46"/>
      <c r="M1025" s="128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</row>
    <row r="1026" spans="1:60" s="55" customFormat="1">
      <c r="A1026" s="46"/>
      <c r="B1026" s="46"/>
      <c r="C1026" s="128"/>
      <c r="D1026" s="46"/>
      <c r="E1026" s="46"/>
      <c r="F1026" s="46"/>
      <c r="G1026" s="46"/>
      <c r="H1026" s="46"/>
      <c r="I1026" s="46"/>
      <c r="J1026" s="46"/>
      <c r="K1026" s="46"/>
      <c r="L1026" s="46"/>
      <c r="M1026" s="128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</row>
    <row r="1027" spans="1:60" s="55" customFormat="1">
      <c r="A1027" s="46"/>
      <c r="B1027" s="46"/>
      <c r="C1027" s="128"/>
      <c r="D1027" s="46"/>
      <c r="E1027" s="46"/>
      <c r="F1027" s="46"/>
      <c r="G1027" s="46"/>
      <c r="H1027" s="46"/>
      <c r="I1027" s="46"/>
      <c r="J1027" s="46"/>
      <c r="K1027" s="46"/>
      <c r="L1027" s="46"/>
      <c r="M1027" s="128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</row>
    <row r="1028" spans="1:60" s="55" customFormat="1">
      <c r="A1028" s="46"/>
      <c r="B1028" s="46"/>
      <c r="C1028" s="128"/>
      <c r="D1028" s="46"/>
      <c r="E1028" s="46"/>
      <c r="F1028" s="46"/>
      <c r="G1028" s="46"/>
      <c r="H1028" s="46"/>
      <c r="I1028" s="46"/>
      <c r="J1028" s="46"/>
      <c r="K1028" s="46"/>
      <c r="L1028" s="46"/>
      <c r="M1028" s="128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</row>
    <row r="1029" spans="1:60" s="55" customFormat="1">
      <c r="A1029" s="46"/>
      <c r="B1029" s="46"/>
      <c r="C1029" s="128"/>
      <c r="D1029" s="46"/>
      <c r="E1029" s="46"/>
      <c r="F1029" s="46"/>
      <c r="G1029" s="46"/>
      <c r="H1029" s="46"/>
      <c r="I1029" s="46"/>
      <c r="J1029" s="46"/>
      <c r="K1029" s="46"/>
      <c r="L1029" s="46"/>
      <c r="M1029" s="128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</row>
    <row r="1030" spans="1:60" s="55" customFormat="1">
      <c r="A1030" s="46"/>
      <c r="B1030" s="46"/>
      <c r="C1030" s="128"/>
      <c r="D1030" s="46"/>
      <c r="E1030" s="46"/>
      <c r="F1030" s="46"/>
      <c r="G1030" s="46"/>
      <c r="H1030" s="46"/>
      <c r="I1030" s="46"/>
      <c r="J1030" s="46"/>
      <c r="K1030" s="46"/>
      <c r="L1030" s="46"/>
      <c r="M1030" s="128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</row>
    <row r="1031" spans="1:60" s="55" customFormat="1">
      <c r="A1031" s="46"/>
      <c r="B1031" s="46"/>
      <c r="C1031" s="128"/>
      <c r="D1031" s="46"/>
      <c r="E1031" s="46"/>
      <c r="F1031" s="46"/>
      <c r="G1031" s="46"/>
      <c r="H1031" s="46"/>
      <c r="I1031" s="46"/>
      <c r="J1031" s="46"/>
      <c r="K1031" s="46"/>
      <c r="L1031" s="46"/>
      <c r="M1031" s="128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</row>
    <row r="1032" spans="1:60" s="55" customFormat="1">
      <c r="A1032" s="46"/>
      <c r="B1032" s="46"/>
      <c r="C1032" s="128"/>
      <c r="D1032" s="46"/>
      <c r="E1032" s="46"/>
      <c r="F1032" s="46"/>
      <c r="G1032" s="46"/>
      <c r="H1032" s="46"/>
      <c r="I1032" s="46"/>
      <c r="J1032" s="46"/>
      <c r="K1032" s="46"/>
      <c r="L1032" s="46"/>
      <c r="M1032" s="128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</row>
    <row r="1033" spans="1:60" s="55" customFormat="1">
      <c r="A1033" s="46"/>
      <c r="B1033" s="46"/>
      <c r="C1033" s="128"/>
      <c r="D1033" s="46"/>
      <c r="E1033" s="46"/>
      <c r="F1033" s="46"/>
      <c r="G1033" s="46"/>
      <c r="H1033" s="46"/>
      <c r="I1033" s="46"/>
      <c r="J1033" s="46"/>
      <c r="K1033" s="46"/>
      <c r="L1033" s="46"/>
      <c r="M1033" s="128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</row>
    <row r="1034" spans="1:60" s="55" customFormat="1">
      <c r="A1034" s="46"/>
      <c r="B1034" s="46"/>
      <c r="C1034" s="128"/>
      <c r="D1034" s="46"/>
      <c r="E1034" s="46"/>
      <c r="F1034" s="46"/>
      <c r="G1034" s="46"/>
      <c r="H1034" s="46"/>
      <c r="I1034" s="46"/>
      <c r="J1034" s="46"/>
      <c r="K1034" s="46"/>
      <c r="L1034" s="46"/>
      <c r="M1034" s="128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</row>
    <row r="1035" spans="1:60" s="55" customFormat="1">
      <c r="A1035" s="46"/>
      <c r="B1035" s="46"/>
      <c r="C1035" s="128"/>
      <c r="D1035" s="46"/>
      <c r="E1035" s="46"/>
      <c r="F1035" s="46"/>
      <c r="G1035" s="46"/>
      <c r="H1035" s="46"/>
      <c r="I1035" s="46"/>
      <c r="J1035" s="46"/>
      <c r="K1035" s="46"/>
      <c r="L1035" s="46"/>
      <c r="M1035" s="128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</row>
    <row r="1036" spans="1:60" s="55" customFormat="1">
      <c r="A1036" s="46"/>
      <c r="B1036" s="46"/>
      <c r="C1036" s="128"/>
      <c r="D1036" s="46"/>
      <c r="E1036" s="46"/>
      <c r="F1036" s="46"/>
      <c r="G1036" s="46"/>
      <c r="H1036" s="46"/>
      <c r="I1036" s="46"/>
      <c r="J1036" s="46"/>
      <c r="K1036" s="46"/>
      <c r="L1036" s="46"/>
      <c r="M1036" s="128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</row>
    <row r="1037" spans="1:60" s="55" customFormat="1">
      <c r="A1037" s="46"/>
      <c r="B1037" s="46"/>
      <c r="C1037" s="128"/>
      <c r="D1037" s="46"/>
      <c r="E1037" s="46"/>
      <c r="F1037" s="46"/>
      <c r="G1037" s="46"/>
      <c r="H1037" s="46"/>
      <c r="I1037" s="46"/>
      <c r="J1037" s="46"/>
      <c r="K1037" s="46"/>
      <c r="L1037" s="46"/>
      <c r="M1037" s="128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</row>
    <row r="1038" spans="1:60" s="55" customFormat="1">
      <c r="A1038" s="46"/>
      <c r="B1038" s="46"/>
      <c r="C1038" s="128"/>
      <c r="D1038" s="46"/>
      <c r="E1038" s="46"/>
      <c r="F1038" s="46"/>
      <c r="G1038" s="46"/>
      <c r="H1038" s="46"/>
      <c r="I1038" s="46"/>
      <c r="J1038" s="46"/>
      <c r="K1038" s="46"/>
      <c r="L1038" s="46"/>
      <c r="M1038" s="128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</row>
    <row r="1039" spans="1:60" s="55" customFormat="1">
      <c r="A1039" s="46"/>
      <c r="B1039" s="46"/>
      <c r="C1039" s="128"/>
      <c r="D1039" s="46"/>
      <c r="E1039" s="46"/>
      <c r="F1039" s="46"/>
      <c r="G1039" s="46"/>
      <c r="H1039" s="46"/>
      <c r="I1039" s="46"/>
      <c r="J1039" s="46"/>
      <c r="K1039" s="46"/>
      <c r="L1039" s="46"/>
      <c r="M1039" s="128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</row>
    <row r="1040" spans="1:60" s="55" customFormat="1">
      <c r="A1040" s="46"/>
      <c r="B1040" s="46"/>
      <c r="C1040" s="128"/>
      <c r="D1040" s="46"/>
      <c r="E1040" s="46"/>
      <c r="F1040" s="46"/>
      <c r="G1040" s="46"/>
      <c r="H1040" s="46"/>
      <c r="I1040" s="46"/>
      <c r="J1040" s="46"/>
      <c r="K1040" s="46"/>
      <c r="L1040" s="46"/>
      <c r="M1040" s="128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</row>
    <row r="1041" spans="1:60" s="55" customFormat="1">
      <c r="A1041" s="46"/>
      <c r="B1041" s="46"/>
      <c r="C1041" s="128"/>
      <c r="D1041" s="46"/>
      <c r="E1041" s="46"/>
      <c r="F1041" s="46"/>
      <c r="G1041" s="46"/>
      <c r="H1041" s="46"/>
      <c r="I1041" s="46"/>
      <c r="J1041" s="46"/>
      <c r="K1041" s="46"/>
      <c r="L1041" s="46"/>
      <c r="M1041" s="128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</row>
    <row r="1042" spans="1:60" s="55" customFormat="1">
      <c r="A1042" s="46"/>
      <c r="B1042" s="46"/>
      <c r="C1042" s="128"/>
      <c r="D1042" s="46"/>
      <c r="E1042" s="46"/>
      <c r="F1042" s="46"/>
      <c r="G1042" s="46"/>
      <c r="H1042" s="46"/>
      <c r="I1042" s="46"/>
      <c r="J1042" s="46"/>
      <c r="K1042" s="46"/>
      <c r="L1042" s="46"/>
      <c r="M1042" s="128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</row>
    <row r="1043" spans="1:60" s="55" customFormat="1">
      <c r="A1043" s="46"/>
      <c r="B1043" s="46"/>
      <c r="C1043" s="128"/>
      <c r="D1043" s="46"/>
      <c r="E1043" s="46"/>
      <c r="F1043" s="46"/>
      <c r="G1043" s="46"/>
      <c r="H1043" s="46"/>
      <c r="I1043" s="46"/>
      <c r="J1043" s="46"/>
      <c r="K1043" s="46"/>
      <c r="L1043" s="46"/>
      <c r="M1043" s="128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</row>
    <row r="1044" spans="1:60" s="55" customFormat="1">
      <c r="A1044" s="46"/>
      <c r="B1044" s="46"/>
      <c r="C1044" s="128"/>
      <c r="D1044" s="46"/>
      <c r="E1044" s="46"/>
      <c r="F1044" s="46"/>
      <c r="G1044" s="46"/>
      <c r="H1044" s="46"/>
      <c r="I1044" s="46"/>
      <c r="J1044" s="46"/>
      <c r="K1044" s="46"/>
      <c r="L1044" s="46"/>
      <c r="M1044" s="128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</row>
    <row r="1045" spans="1:60" s="55" customFormat="1">
      <c r="A1045" s="46"/>
      <c r="B1045" s="46"/>
      <c r="C1045" s="128"/>
      <c r="D1045" s="46"/>
      <c r="E1045" s="46"/>
      <c r="F1045" s="46"/>
      <c r="G1045" s="46"/>
      <c r="H1045" s="46"/>
      <c r="I1045" s="46"/>
      <c r="J1045" s="46"/>
      <c r="K1045" s="46"/>
      <c r="L1045" s="46"/>
      <c r="M1045" s="128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</row>
    <row r="1046" spans="1:60" s="55" customFormat="1">
      <c r="A1046" s="46"/>
      <c r="B1046" s="46"/>
      <c r="C1046" s="128"/>
      <c r="D1046" s="46"/>
      <c r="E1046" s="46"/>
      <c r="F1046" s="46"/>
      <c r="G1046" s="46"/>
      <c r="H1046" s="46"/>
      <c r="I1046" s="46"/>
      <c r="J1046" s="46"/>
      <c r="K1046" s="46"/>
      <c r="L1046" s="46"/>
      <c r="M1046" s="128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</row>
    <row r="1047" spans="1:60" s="55" customFormat="1">
      <c r="A1047" s="46"/>
      <c r="B1047" s="46"/>
      <c r="C1047" s="128"/>
      <c r="D1047" s="46"/>
      <c r="E1047" s="46"/>
      <c r="F1047" s="46"/>
      <c r="G1047" s="46"/>
      <c r="H1047" s="46"/>
      <c r="I1047" s="46"/>
      <c r="J1047" s="46"/>
      <c r="K1047" s="46"/>
      <c r="L1047" s="46"/>
      <c r="M1047" s="128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</row>
    <row r="1048" spans="1:60" s="55" customFormat="1">
      <c r="A1048" s="46"/>
      <c r="B1048" s="46"/>
      <c r="C1048" s="128"/>
      <c r="D1048" s="46"/>
      <c r="E1048" s="46"/>
      <c r="F1048" s="46"/>
      <c r="G1048" s="46"/>
      <c r="H1048" s="46"/>
      <c r="I1048" s="46"/>
      <c r="J1048" s="46"/>
      <c r="K1048" s="46"/>
      <c r="L1048" s="46"/>
      <c r="M1048" s="128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</row>
    <row r="1049" spans="1:60" s="55" customFormat="1">
      <c r="A1049" s="46"/>
      <c r="B1049" s="46"/>
      <c r="C1049" s="128"/>
      <c r="D1049" s="46"/>
      <c r="E1049" s="46"/>
      <c r="F1049" s="46"/>
      <c r="G1049" s="46"/>
      <c r="H1049" s="46"/>
      <c r="I1049" s="46"/>
      <c r="J1049" s="46"/>
      <c r="K1049" s="46"/>
      <c r="L1049" s="46"/>
      <c r="M1049" s="128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</row>
    <row r="1050" spans="1:60" s="55" customFormat="1">
      <c r="A1050" s="46"/>
      <c r="B1050" s="46"/>
      <c r="C1050" s="128"/>
      <c r="D1050" s="46"/>
      <c r="E1050" s="46"/>
      <c r="F1050" s="46"/>
      <c r="G1050" s="46"/>
      <c r="H1050" s="46"/>
      <c r="I1050" s="46"/>
      <c r="J1050" s="46"/>
      <c r="K1050" s="46"/>
      <c r="L1050" s="46"/>
      <c r="M1050" s="128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</row>
    <row r="1051" spans="1:60" s="55" customFormat="1">
      <c r="A1051" s="46"/>
      <c r="B1051" s="46"/>
      <c r="C1051" s="128"/>
      <c r="D1051" s="46"/>
      <c r="E1051" s="46"/>
      <c r="F1051" s="46"/>
      <c r="G1051" s="46"/>
      <c r="H1051" s="46"/>
      <c r="I1051" s="46"/>
      <c r="J1051" s="46"/>
      <c r="K1051" s="46"/>
      <c r="L1051" s="46"/>
      <c r="M1051" s="128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</row>
    <row r="1052" spans="1:60" s="55" customFormat="1">
      <c r="A1052" s="46"/>
      <c r="B1052" s="46"/>
      <c r="C1052" s="128"/>
      <c r="D1052" s="46"/>
      <c r="E1052" s="46"/>
      <c r="F1052" s="46"/>
      <c r="G1052" s="46"/>
      <c r="H1052" s="46"/>
      <c r="I1052" s="46"/>
      <c r="J1052" s="46"/>
      <c r="K1052" s="46"/>
      <c r="L1052" s="46"/>
      <c r="M1052" s="128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</row>
    <row r="1053" spans="1:60" s="55" customFormat="1">
      <c r="A1053" s="46"/>
      <c r="B1053" s="46"/>
      <c r="C1053" s="128"/>
      <c r="D1053" s="46"/>
      <c r="E1053" s="46"/>
      <c r="F1053" s="46"/>
      <c r="G1053" s="46"/>
      <c r="H1053" s="46"/>
      <c r="I1053" s="46"/>
      <c r="J1053" s="46"/>
      <c r="K1053" s="46"/>
      <c r="L1053" s="46"/>
      <c r="M1053" s="128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</row>
    <row r="1054" spans="1:60" s="55" customFormat="1">
      <c r="A1054" s="46"/>
      <c r="B1054" s="46"/>
      <c r="C1054" s="128"/>
      <c r="D1054" s="46"/>
      <c r="E1054" s="46"/>
      <c r="F1054" s="46"/>
      <c r="G1054" s="46"/>
      <c r="H1054" s="46"/>
      <c r="I1054" s="46"/>
      <c r="J1054" s="46"/>
      <c r="K1054" s="46"/>
      <c r="L1054" s="46"/>
      <c r="M1054" s="128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</row>
    <row r="1055" spans="1:60" s="55" customFormat="1">
      <c r="A1055" s="46"/>
      <c r="B1055" s="46"/>
      <c r="C1055" s="128"/>
      <c r="D1055" s="46"/>
      <c r="E1055" s="46"/>
      <c r="F1055" s="46"/>
      <c r="G1055" s="46"/>
      <c r="H1055" s="46"/>
      <c r="I1055" s="46"/>
      <c r="J1055" s="46"/>
      <c r="K1055" s="46"/>
      <c r="L1055" s="46"/>
      <c r="M1055" s="128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</row>
    <row r="1056" spans="1:60" s="55" customFormat="1">
      <c r="A1056" s="46"/>
      <c r="B1056" s="46"/>
      <c r="C1056" s="128"/>
      <c r="D1056" s="46"/>
      <c r="E1056" s="46"/>
      <c r="F1056" s="46"/>
      <c r="G1056" s="46"/>
      <c r="H1056" s="46"/>
      <c r="I1056" s="46"/>
      <c r="J1056" s="46"/>
      <c r="K1056" s="46"/>
      <c r="L1056" s="46"/>
      <c r="M1056" s="128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</row>
    <row r="1057" spans="1:60" s="55" customFormat="1">
      <c r="A1057" s="46"/>
      <c r="B1057" s="46"/>
      <c r="C1057" s="128"/>
      <c r="D1057" s="46"/>
      <c r="E1057" s="46"/>
      <c r="F1057" s="46"/>
      <c r="G1057" s="46"/>
      <c r="H1057" s="46"/>
      <c r="I1057" s="46"/>
      <c r="J1057" s="46"/>
      <c r="K1057" s="46"/>
      <c r="L1057" s="46"/>
      <c r="M1057" s="128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</row>
    <row r="1058" spans="1:60" s="55" customFormat="1">
      <c r="A1058" s="46"/>
      <c r="B1058" s="46"/>
      <c r="C1058" s="128"/>
      <c r="D1058" s="46"/>
      <c r="E1058" s="46"/>
      <c r="F1058" s="46"/>
      <c r="G1058" s="46"/>
      <c r="H1058" s="46"/>
      <c r="I1058" s="46"/>
      <c r="J1058" s="46"/>
      <c r="K1058" s="46"/>
      <c r="L1058" s="46"/>
      <c r="M1058" s="128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</row>
    <row r="1059" spans="1:60" s="55" customFormat="1">
      <c r="A1059" s="46"/>
      <c r="B1059" s="46"/>
      <c r="C1059" s="128"/>
      <c r="D1059" s="46"/>
      <c r="E1059" s="46"/>
      <c r="F1059" s="46"/>
      <c r="G1059" s="46"/>
      <c r="H1059" s="46"/>
      <c r="I1059" s="46"/>
      <c r="J1059" s="46"/>
      <c r="K1059" s="46"/>
      <c r="L1059" s="46"/>
      <c r="M1059" s="128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</row>
    <row r="1060" spans="1:60" s="55" customFormat="1">
      <c r="A1060" s="46"/>
      <c r="B1060" s="46"/>
      <c r="C1060" s="128"/>
      <c r="D1060" s="46"/>
      <c r="E1060" s="46"/>
      <c r="F1060" s="46"/>
      <c r="G1060" s="46"/>
      <c r="H1060" s="46"/>
      <c r="I1060" s="46"/>
      <c r="J1060" s="46"/>
      <c r="K1060" s="46"/>
      <c r="L1060" s="46"/>
      <c r="M1060" s="128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</row>
    <row r="1061" spans="1:60" s="55" customFormat="1">
      <c r="A1061" s="46"/>
      <c r="B1061" s="46"/>
      <c r="C1061" s="128"/>
      <c r="D1061" s="46"/>
      <c r="E1061" s="46"/>
      <c r="F1061" s="46"/>
      <c r="G1061" s="46"/>
      <c r="H1061" s="46"/>
      <c r="I1061" s="46"/>
      <c r="J1061" s="46"/>
      <c r="K1061" s="46"/>
      <c r="L1061" s="46"/>
      <c r="M1061" s="128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</row>
    <row r="1062" spans="1:60" s="55" customFormat="1">
      <c r="A1062" s="46"/>
      <c r="B1062" s="46"/>
      <c r="C1062" s="128"/>
      <c r="D1062" s="46"/>
      <c r="E1062" s="46"/>
      <c r="F1062" s="46"/>
      <c r="G1062" s="46"/>
      <c r="H1062" s="46"/>
      <c r="I1062" s="46"/>
      <c r="J1062" s="46"/>
      <c r="K1062" s="46"/>
      <c r="L1062" s="46"/>
      <c r="M1062" s="128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</row>
    <row r="1063" spans="1:60" s="55" customFormat="1">
      <c r="A1063" s="46"/>
      <c r="B1063" s="46"/>
      <c r="C1063" s="128"/>
      <c r="D1063" s="46"/>
      <c r="E1063" s="46"/>
      <c r="F1063" s="46"/>
      <c r="G1063" s="46"/>
      <c r="H1063" s="46"/>
      <c r="I1063" s="46"/>
      <c r="J1063" s="46"/>
      <c r="K1063" s="46"/>
      <c r="L1063" s="46"/>
      <c r="M1063" s="128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</row>
    <row r="1064" spans="1:60" s="55" customFormat="1">
      <c r="A1064" s="46"/>
      <c r="B1064" s="46"/>
      <c r="C1064" s="128"/>
      <c r="D1064" s="46"/>
      <c r="E1064" s="46"/>
      <c r="F1064" s="46"/>
      <c r="G1064" s="46"/>
      <c r="H1064" s="46"/>
      <c r="I1064" s="46"/>
      <c r="J1064" s="46"/>
      <c r="K1064" s="46"/>
      <c r="L1064" s="46"/>
      <c r="M1064" s="128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</row>
    <row r="1065" spans="1:60" s="55" customFormat="1">
      <c r="A1065" s="46"/>
      <c r="B1065" s="46"/>
      <c r="C1065" s="128"/>
      <c r="D1065" s="46"/>
      <c r="E1065" s="46"/>
      <c r="F1065" s="46"/>
      <c r="G1065" s="46"/>
      <c r="H1065" s="46"/>
      <c r="I1065" s="46"/>
      <c r="J1065" s="46"/>
      <c r="K1065" s="46"/>
      <c r="L1065" s="46"/>
      <c r="M1065" s="128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</row>
    <row r="1066" spans="1:60" s="55" customFormat="1">
      <c r="A1066" s="46"/>
      <c r="B1066" s="46"/>
      <c r="C1066" s="128"/>
      <c r="D1066" s="46"/>
      <c r="E1066" s="46"/>
      <c r="F1066" s="46"/>
      <c r="G1066" s="46"/>
      <c r="H1066" s="46"/>
      <c r="I1066" s="46"/>
      <c r="J1066" s="46"/>
      <c r="K1066" s="46"/>
      <c r="L1066" s="46"/>
      <c r="M1066" s="128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</row>
    <row r="1067" spans="1:60" s="55" customFormat="1">
      <c r="A1067" s="46"/>
      <c r="B1067" s="46"/>
      <c r="C1067" s="128"/>
      <c r="D1067" s="46"/>
      <c r="E1067" s="46"/>
      <c r="F1067" s="46"/>
      <c r="G1067" s="46"/>
      <c r="H1067" s="46"/>
      <c r="I1067" s="46"/>
      <c r="J1067" s="46"/>
      <c r="K1067" s="46"/>
      <c r="L1067" s="46"/>
      <c r="M1067" s="128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</row>
    <row r="1068" spans="1:60" s="55" customFormat="1">
      <c r="A1068" s="46"/>
      <c r="B1068" s="46"/>
      <c r="C1068" s="128"/>
      <c r="D1068" s="46"/>
      <c r="E1068" s="46"/>
      <c r="F1068" s="46"/>
      <c r="G1068" s="46"/>
      <c r="H1068" s="46"/>
      <c r="I1068" s="46"/>
      <c r="J1068" s="46"/>
      <c r="K1068" s="46"/>
      <c r="L1068" s="46"/>
      <c r="M1068" s="128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</row>
    <row r="1069" spans="1:60" s="55" customFormat="1">
      <c r="A1069" s="46"/>
      <c r="B1069" s="46"/>
      <c r="C1069" s="128"/>
      <c r="D1069" s="46"/>
      <c r="E1069" s="46"/>
      <c r="F1069" s="46"/>
      <c r="G1069" s="46"/>
      <c r="H1069" s="46"/>
      <c r="I1069" s="46"/>
      <c r="J1069" s="46"/>
      <c r="K1069" s="46"/>
      <c r="L1069" s="46"/>
      <c r="M1069" s="128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</row>
    <row r="1070" spans="1:60" s="55" customFormat="1">
      <c r="A1070" s="46"/>
      <c r="B1070" s="46"/>
      <c r="C1070" s="128"/>
      <c r="D1070" s="46"/>
      <c r="E1070" s="46"/>
      <c r="F1070" s="46"/>
      <c r="G1070" s="46"/>
      <c r="H1070" s="46"/>
      <c r="I1070" s="46"/>
      <c r="J1070" s="46"/>
      <c r="K1070" s="46"/>
      <c r="L1070" s="46"/>
      <c r="M1070" s="128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</row>
    <row r="1071" spans="1:60" s="55" customFormat="1">
      <c r="A1071" s="46"/>
      <c r="B1071" s="46"/>
      <c r="C1071" s="128"/>
      <c r="D1071" s="46"/>
      <c r="E1071" s="46"/>
      <c r="F1071" s="46"/>
      <c r="G1071" s="46"/>
      <c r="H1071" s="46"/>
      <c r="I1071" s="46"/>
      <c r="J1071" s="46"/>
      <c r="K1071" s="46"/>
      <c r="L1071" s="46"/>
      <c r="M1071" s="128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</row>
    <row r="1072" spans="1:60" s="55" customFormat="1">
      <c r="A1072" s="46"/>
      <c r="B1072" s="46"/>
      <c r="C1072" s="128"/>
      <c r="D1072" s="46"/>
      <c r="E1072" s="46"/>
      <c r="F1072" s="46"/>
      <c r="G1072" s="46"/>
      <c r="H1072" s="46"/>
      <c r="I1072" s="46"/>
      <c r="J1072" s="46"/>
      <c r="K1072" s="46"/>
      <c r="L1072" s="46"/>
      <c r="M1072" s="128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</row>
    <row r="1073" spans="1:60" s="55" customFormat="1">
      <c r="A1073" s="46"/>
      <c r="B1073" s="46"/>
      <c r="C1073" s="128"/>
      <c r="D1073" s="46"/>
      <c r="E1073" s="46"/>
      <c r="F1073" s="46"/>
      <c r="G1073" s="46"/>
      <c r="H1073" s="46"/>
      <c r="I1073" s="46"/>
      <c r="J1073" s="46"/>
      <c r="K1073" s="46"/>
      <c r="L1073" s="46"/>
      <c r="M1073" s="128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</row>
    <row r="1074" spans="1:60" s="55" customFormat="1">
      <c r="A1074" s="46"/>
      <c r="B1074" s="46"/>
      <c r="C1074" s="128"/>
      <c r="D1074" s="46"/>
      <c r="E1074" s="46"/>
      <c r="F1074" s="46"/>
      <c r="G1074" s="46"/>
      <c r="H1074" s="46"/>
      <c r="I1074" s="46"/>
      <c r="J1074" s="46"/>
      <c r="K1074" s="46"/>
      <c r="L1074" s="46"/>
      <c r="M1074" s="128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</row>
    <row r="1075" spans="1:60" s="55" customFormat="1">
      <c r="A1075" s="46"/>
      <c r="B1075" s="46"/>
      <c r="C1075" s="128"/>
      <c r="D1075" s="46"/>
      <c r="E1075" s="46"/>
      <c r="F1075" s="46"/>
      <c r="G1075" s="46"/>
      <c r="H1075" s="46"/>
      <c r="I1075" s="46"/>
      <c r="J1075" s="46"/>
      <c r="K1075" s="46"/>
      <c r="L1075" s="46"/>
      <c r="M1075" s="128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</row>
    <row r="1076" spans="1:60" s="55" customFormat="1">
      <c r="A1076" s="46"/>
      <c r="B1076" s="46"/>
      <c r="C1076" s="128"/>
      <c r="D1076" s="46"/>
      <c r="E1076" s="46"/>
      <c r="F1076" s="46"/>
      <c r="G1076" s="46"/>
      <c r="H1076" s="46"/>
      <c r="I1076" s="46"/>
      <c r="J1076" s="46"/>
      <c r="K1076" s="46"/>
      <c r="L1076" s="46"/>
      <c r="M1076" s="128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</row>
    <row r="1077" spans="1:60" s="55" customFormat="1">
      <c r="A1077" s="46"/>
      <c r="B1077" s="46"/>
      <c r="C1077" s="128"/>
      <c r="D1077" s="46"/>
      <c r="E1077" s="46"/>
      <c r="F1077" s="46"/>
      <c r="G1077" s="46"/>
      <c r="H1077" s="46"/>
      <c r="I1077" s="46"/>
      <c r="J1077" s="46"/>
      <c r="K1077" s="46"/>
      <c r="L1077" s="46"/>
      <c r="M1077" s="128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</row>
    <row r="1078" spans="1:60" s="55" customFormat="1">
      <c r="A1078" s="46"/>
      <c r="B1078" s="46"/>
      <c r="C1078" s="128"/>
      <c r="D1078" s="46"/>
      <c r="E1078" s="46"/>
      <c r="F1078" s="46"/>
      <c r="G1078" s="46"/>
      <c r="H1078" s="46"/>
      <c r="I1078" s="46"/>
      <c r="J1078" s="46"/>
      <c r="K1078" s="46"/>
      <c r="L1078" s="46"/>
      <c r="M1078" s="128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</row>
    <row r="1079" spans="1:60" s="55" customFormat="1">
      <c r="A1079" s="46"/>
      <c r="B1079" s="46"/>
      <c r="C1079" s="128"/>
      <c r="D1079" s="46"/>
      <c r="E1079" s="46"/>
      <c r="F1079" s="46"/>
      <c r="G1079" s="46"/>
      <c r="H1079" s="46"/>
      <c r="I1079" s="46"/>
      <c r="J1079" s="46"/>
      <c r="K1079" s="46"/>
      <c r="L1079" s="46"/>
      <c r="M1079" s="128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</row>
    <row r="1080" spans="1:60" s="55" customFormat="1">
      <c r="A1080" s="46"/>
      <c r="B1080" s="46"/>
      <c r="C1080" s="128"/>
      <c r="D1080" s="46"/>
      <c r="E1080" s="46"/>
      <c r="F1080" s="46"/>
      <c r="G1080" s="46"/>
      <c r="H1080" s="46"/>
      <c r="I1080" s="46"/>
      <c r="J1080" s="46"/>
      <c r="K1080" s="46"/>
      <c r="L1080" s="46"/>
      <c r="M1080" s="128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</row>
    <row r="1081" spans="1:60" s="55" customFormat="1">
      <c r="A1081" s="46"/>
      <c r="B1081" s="46"/>
      <c r="C1081" s="128"/>
      <c r="D1081" s="46"/>
      <c r="E1081" s="46"/>
      <c r="F1081" s="46"/>
      <c r="G1081" s="46"/>
      <c r="H1081" s="46"/>
      <c r="I1081" s="46"/>
      <c r="J1081" s="46"/>
      <c r="K1081" s="46"/>
      <c r="L1081" s="46"/>
      <c r="M1081" s="128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</row>
    <row r="1082" spans="1:60" s="55" customFormat="1">
      <c r="A1082" s="46"/>
      <c r="B1082" s="46"/>
      <c r="C1082" s="128"/>
      <c r="D1082" s="46"/>
      <c r="E1082" s="46"/>
      <c r="F1082" s="46"/>
      <c r="G1082" s="46"/>
      <c r="H1082" s="46"/>
      <c r="I1082" s="46"/>
      <c r="J1082" s="46"/>
      <c r="K1082" s="46"/>
      <c r="L1082" s="46"/>
      <c r="M1082" s="128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</row>
    <row r="1083" spans="1:60" s="55" customFormat="1">
      <c r="A1083" s="46"/>
      <c r="B1083" s="46"/>
      <c r="C1083" s="128"/>
      <c r="D1083" s="46"/>
      <c r="E1083" s="46"/>
      <c r="F1083" s="46"/>
      <c r="G1083" s="46"/>
      <c r="H1083" s="46"/>
      <c r="I1083" s="46"/>
      <c r="J1083" s="46"/>
      <c r="K1083" s="46"/>
      <c r="L1083" s="46"/>
      <c r="M1083" s="128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</row>
    <row r="1084" spans="1:60" s="55" customFormat="1">
      <c r="A1084" s="46"/>
      <c r="B1084" s="46"/>
      <c r="C1084" s="128"/>
      <c r="D1084" s="46"/>
      <c r="E1084" s="46"/>
      <c r="F1084" s="46"/>
      <c r="G1084" s="46"/>
      <c r="H1084" s="46"/>
      <c r="I1084" s="46"/>
      <c r="J1084" s="46"/>
      <c r="K1084" s="46"/>
      <c r="L1084" s="46"/>
      <c r="M1084" s="128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</row>
    <row r="1085" spans="1:60" s="55" customFormat="1">
      <c r="A1085" s="46"/>
      <c r="B1085" s="46"/>
      <c r="C1085" s="128"/>
      <c r="D1085" s="46"/>
      <c r="E1085" s="46"/>
      <c r="F1085" s="46"/>
      <c r="G1085" s="46"/>
      <c r="H1085" s="46"/>
      <c r="I1085" s="46"/>
      <c r="J1085" s="46"/>
      <c r="K1085" s="46"/>
      <c r="L1085" s="46"/>
      <c r="M1085" s="128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  <c r="BG1085" s="46"/>
      <c r="BH1085" s="46"/>
    </row>
    <row r="1086" spans="1:60" s="55" customFormat="1">
      <c r="A1086" s="46"/>
      <c r="B1086" s="46"/>
      <c r="C1086" s="128"/>
      <c r="D1086" s="46"/>
      <c r="E1086" s="46"/>
      <c r="F1086" s="46"/>
      <c r="G1086" s="46"/>
      <c r="H1086" s="46"/>
      <c r="I1086" s="46"/>
      <c r="J1086" s="46"/>
      <c r="K1086" s="46"/>
      <c r="L1086" s="46"/>
      <c r="M1086" s="128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</row>
    <row r="1087" spans="1:60" s="55" customFormat="1">
      <c r="A1087" s="46"/>
      <c r="B1087" s="46"/>
      <c r="C1087" s="128"/>
      <c r="D1087" s="46"/>
      <c r="E1087" s="46"/>
      <c r="F1087" s="46"/>
      <c r="G1087" s="46"/>
      <c r="H1087" s="46"/>
      <c r="I1087" s="46"/>
      <c r="J1087" s="46"/>
      <c r="K1087" s="46"/>
      <c r="L1087" s="46"/>
      <c r="M1087" s="128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</row>
    <row r="1088" spans="1:60" s="55" customFormat="1">
      <c r="A1088" s="46"/>
      <c r="B1088" s="46"/>
      <c r="C1088" s="128"/>
      <c r="D1088" s="46"/>
      <c r="E1088" s="46"/>
      <c r="F1088" s="46"/>
      <c r="G1088" s="46"/>
      <c r="H1088" s="46"/>
      <c r="I1088" s="46"/>
      <c r="J1088" s="46"/>
      <c r="K1088" s="46"/>
      <c r="L1088" s="46"/>
      <c r="M1088" s="128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</row>
    <row r="1089" spans="1:60" s="55" customFormat="1">
      <c r="A1089" s="46"/>
      <c r="B1089" s="46"/>
      <c r="C1089" s="128"/>
      <c r="D1089" s="46"/>
      <c r="E1089" s="46"/>
      <c r="F1089" s="46"/>
      <c r="G1089" s="46"/>
      <c r="H1089" s="46"/>
      <c r="I1089" s="46"/>
      <c r="J1089" s="46"/>
      <c r="K1089" s="46"/>
      <c r="L1089" s="46"/>
      <c r="M1089" s="128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</row>
    <row r="1090" spans="1:60" s="55" customFormat="1">
      <c r="A1090" s="46"/>
      <c r="B1090" s="46"/>
      <c r="C1090" s="128"/>
      <c r="D1090" s="46"/>
      <c r="E1090" s="46"/>
      <c r="F1090" s="46"/>
      <c r="G1090" s="46"/>
      <c r="H1090" s="46"/>
      <c r="I1090" s="46"/>
      <c r="J1090" s="46"/>
      <c r="K1090" s="46"/>
      <c r="L1090" s="46"/>
      <c r="M1090" s="128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</row>
    <row r="1091" spans="1:60" s="55" customFormat="1">
      <c r="A1091" s="46"/>
      <c r="B1091" s="46"/>
      <c r="C1091" s="128"/>
      <c r="D1091" s="46"/>
      <c r="E1091" s="46"/>
      <c r="F1091" s="46"/>
      <c r="G1091" s="46"/>
      <c r="H1091" s="46"/>
      <c r="I1091" s="46"/>
      <c r="J1091" s="46"/>
      <c r="K1091" s="46"/>
      <c r="L1091" s="46"/>
      <c r="M1091" s="128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</row>
    <row r="1092" spans="1:60" s="55" customFormat="1">
      <c r="A1092" s="46"/>
      <c r="B1092" s="46"/>
      <c r="C1092" s="128"/>
      <c r="D1092" s="46"/>
      <c r="E1092" s="46"/>
      <c r="F1092" s="46"/>
      <c r="G1092" s="46"/>
      <c r="H1092" s="46"/>
      <c r="I1092" s="46"/>
      <c r="J1092" s="46"/>
      <c r="K1092" s="46"/>
      <c r="L1092" s="46"/>
      <c r="M1092" s="128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</row>
    <row r="1093" spans="1:60" s="55" customFormat="1">
      <c r="A1093" s="46"/>
      <c r="B1093" s="46"/>
      <c r="C1093" s="128"/>
      <c r="D1093" s="46"/>
      <c r="E1093" s="46"/>
      <c r="F1093" s="46"/>
      <c r="G1093" s="46"/>
      <c r="H1093" s="46"/>
      <c r="I1093" s="46"/>
      <c r="J1093" s="46"/>
      <c r="K1093" s="46"/>
      <c r="L1093" s="46"/>
      <c r="M1093" s="128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  <c r="BG1093" s="46"/>
      <c r="BH1093" s="46"/>
    </row>
    <row r="1094" spans="1:60" s="55" customFormat="1">
      <c r="A1094" s="46"/>
      <c r="B1094" s="46"/>
      <c r="C1094" s="128"/>
      <c r="D1094" s="46"/>
      <c r="E1094" s="46"/>
      <c r="F1094" s="46"/>
      <c r="G1094" s="46"/>
      <c r="H1094" s="46"/>
      <c r="I1094" s="46"/>
      <c r="J1094" s="46"/>
      <c r="K1094" s="46"/>
      <c r="L1094" s="46"/>
      <c r="M1094" s="128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  <c r="BG1094" s="46"/>
      <c r="BH1094" s="46"/>
    </row>
    <row r="1095" spans="1:60" s="55" customFormat="1">
      <c r="A1095" s="46"/>
      <c r="B1095" s="46"/>
      <c r="C1095" s="128"/>
      <c r="D1095" s="46"/>
      <c r="E1095" s="46"/>
      <c r="F1095" s="46"/>
      <c r="G1095" s="46"/>
      <c r="H1095" s="46"/>
      <c r="I1095" s="46"/>
      <c r="J1095" s="46"/>
      <c r="K1095" s="46"/>
      <c r="L1095" s="46"/>
      <c r="M1095" s="128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  <c r="BG1095" s="46"/>
      <c r="BH1095" s="46"/>
    </row>
    <row r="1096" spans="1:60" s="55" customFormat="1">
      <c r="A1096" s="46"/>
      <c r="B1096" s="46"/>
      <c r="C1096" s="128"/>
      <c r="D1096" s="46"/>
      <c r="E1096" s="46"/>
      <c r="F1096" s="46"/>
      <c r="G1096" s="46"/>
      <c r="H1096" s="46"/>
      <c r="I1096" s="46"/>
      <c r="J1096" s="46"/>
      <c r="K1096" s="46"/>
      <c r="L1096" s="46"/>
      <c r="M1096" s="128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  <c r="BG1096" s="46"/>
      <c r="BH1096" s="46"/>
    </row>
    <row r="1097" spans="1:60" s="55" customFormat="1">
      <c r="A1097" s="46"/>
      <c r="B1097" s="46"/>
      <c r="C1097" s="128"/>
      <c r="D1097" s="46"/>
      <c r="E1097" s="46"/>
      <c r="F1097" s="46"/>
      <c r="G1097" s="46"/>
      <c r="H1097" s="46"/>
      <c r="I1097" s="46"/>
      <c r="J1097" s="46"/>
      <c r="K1097" s="46"/>
      <c r="L1097" s="46"/>
      <c r="M1097" s="128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  <c r="BG1097" s="46"/>
      <c r="BH1097" s="46"/>
    </row>
    <row r="1098" spans="1:60" s="55" customFormat="1">
      <c r="A1098" s="46"/>
      <c r="B1098" s="46"/>
      <c r="C1098" s="128"/>
      <c r="D1098" s="46"/>
      <c r="E1098" s="46"/>
      <c r="F1098" s="46"/>
      <c r="G1098" s="46"/>
      <c r="H1098" s="46"/>
      <c r="I1098" s="46"/>
      <c r="J1098" s="46"/>
      <c r="K1098" s="46"/>
      <c r="L1098" s="46"/>
      <c r="M1098" s="128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  <c r="BG1098" s="46"/>
      <c r="BH1098" s="46"/>
    </row>
    <row r="1099" spans="1:60" s="55" customFormat="1">
      <c r="A1099" s="46"/>
      <c r="B1099" s="46"/>
      <c r="C1099" s="128"/>
      <c r="D1099" s="46"/>
      <c r="E1099" s="46"/>
      <c r="F1099" s="46"/>
      <c r="G1099" s="46"/>
      <c r="H1099" s="46"/>
      <c r="I1099" s="46"/>
      <c r="J1099" s="46"/>
      <c r="K1099" s="46"/>
      <c r="L1099" s="46"/>
      <c r="M1099" s="128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  <c r="BG1099" s="46"/>
      <c r="BH1099" s="46"/>
    </row>
    <row r="1100" spans="1:60" s="55" customFormat="1">
      <c r="A1100" s="46"/>
      <c r="B1100" s="46"/>
      <c r="C1100" s="128"/>
      <c r="D1100" s="46"/>
      <c r="E1100" s="46"/>
      <c r="F1100" s="46"/>
      <c r="G1100" s="46"/>
      <c r="H1100" s="46"/>
      <c r="I1100" s="46"/>
      <c r="J1100" s="46"/>
      <c r="K1100" s="46"/>
      <c r="L1100" s="46"/>
      <c r="M1100" s="128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</row>
    <row r="1101" spans="1:60" s="55" customFormat="1">
      <c r="A1101" s="46"/>
      <c r="B1101" s="46"/>
      <c r="C1101" s="128"/>
      <c r="D1101" s="46"/>
      <c r="E1101" s="46"/>
      <c r="F1101" s="46"/>
      <c r="G1101" s="46"/>
      <c r="H1101" s="46"/>
      <c r="I1101" s="46"/>
      <c r="J1101" s="46"/>
      <c r="K1101" s="46"/>
      <c r="L1101" s="46"/>
      <c r="M1101" s="128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  <c r="BG1101" s="46"/>
      <c r="BH1101" s="46"/>
    </row>
    <row r="1102" spans="1:60" s="55" customFormat="1">
      <c r="A1102" s="46"/>
      <c r="B1102" s="46"/>
      <c r="C1102" s="128"/>
      <c r="D1102" s="46"/>
      <c r="E1102" s="46"/>
      <c r="F1102" s="46"/>
      <c r="G1102" s="46"/>
      <c r="H1102" s="46"/>
      <c r="I1102" s="46"/>
      <c r="J1102" s="46"/>
      <c r="K1102" s="46"/>
      <c r="L1102" s="46"/>
      <c r="M1102" s="128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  <c r="BG1102" s="46"/>
      <c r="BH1102" s="46"/>
    </row>
    <row r="1103" spans="1:60" s="55" customFormat="1">
      <c r="A1103" s="46"/>
      <c r="B1103" s="46"/>
      <c r="C1103" s="128"/>
      <c r="D1103" s="46"/>
      <c r="E1103" s="46"/>
      <c r="F1103" s="46"/>
      <c r="G1103" s="46"/>
      <c r="H1103" s="46"/>
      <c r="I1103" s="46"/>
      <c r="J1103" s="46"/>
      <c r="K1103" s="46"/>
      <c r="L1103" s="46"/>
      <c r="M1103" s="128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  <c r="BG1103" s="46"/>
      <c r="BH1103" s="46"/>
    </row>
    <row r="1104" spans="1:60" s="55" customFormat="1">
      <c r="A1104" s="46"/>
      <c r="B1104" s="46"/>
      <c r="C1104" s="128"/>
      <c r="D1104" s="46"/>
      <c r="E1104" s="46"/>
      <c r="F1104" s="46"/>
      <c r="G1104" s="46"/>
      <c r="H1104" s="46"/>
      <c r="I1104" s="46"/>
      <c r="J1104" s="46"/>
      <c r="K1104" s="46"/>
      <c r="L1104" s="46"/>
      <c r="M1104" s="128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  <c r="BG1104" s="46"/>
      <c r="BH1104" s="46"/>
    </row>
    <row r="1105" spans="1:60" s="55" customFormat="1">
      <c r="A1105" s="46"/>
      <c r="B1105" s="46"/>
      <c r="C1105" s="128"/>
      <c r="D1105" s="46"/>
      <c r="E1105" s="46"/>
      <c r="F1105" s="46"/>
      <c r="G1105" s="46"/>
      <c r="H1105" s="46"/>
      <c r="I1105" s="46"/>
      <c r="J1105" s="46"/>
      <c r="K1105" s="46"/>
      <c r="L1105" s="46"/>
      <c r="M1105" s="128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  <c r="BG1105" s="46"/>
      <c r="BH1105" s="46"/>
    </row>
    <row r="1106" spans="1:60" s="55" customFormat="1">
      <c r="A1106" s="46"/>
      <c r="B1106" s="46"/>
      <c r="C1106" s="128"/>
      <c r="D1106" s="46"/>
      <c r="E1106" s="46"/>
      <c r="F1106" s="46"/>
      <c r="G1106" s="46"/>
      <c r="H1106" s="46"/>
      <c r="I1106" s="46"/>
      <c r="J1106" s="46"/>
      <c r="K1106" s="46"/>
      <c r="L1106" s="46"/>
      <c r="M1106" s="128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</row>
    <row r="1107" spans="1:60" s="55" customFormat="1">
      <c r="A1107" s="46"/>
      <c r="B1107" s="46"/>
      <c r="C1107" s="128"/>
      <c r="D1107" s="46"/>
      <c r="E1107" s="46"/>
      <c r="F1107" s="46"/>
      <c r="G1107" s="46"/>
      <c r="H1107" s="46"/>
      <c r="I1107" s="46"/>
      <c r="J1107" s="46"/>
      <c r="K1107" s="46"/>
      <c r="L1107" s="46"/>
      <c r="M1107" s="128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  <c r="BG1107" s="46"/>
      <c r="BH1107" s="46"/>
    </row>
    <row r="1108" spans="1:60" s="55" customFormat="1">
      <c r="A1108" s="46"/>
      <c r="B1108" s="46"/>
      <c r="C1108" s="128"/>
      <c r="D1108" s="46"/>
      <c r="E1108" s="46"/>
      <c r="F1108" s="46"/>
      <c r="G1108" s="46"/>
      <c r="H1108" s="46"/>
      <c r="I1108" s="46"/>
      <c r="J1108" s="46"/>
      <c r="K1108" s="46"/>
      <c r="L1108" s="46"/>
      <c r="M1108" s="128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  <c r="BG1108" s="46"/>
      <c r="BH1108" s="46"/>
    </row>
    <row r="1109" spans="1:60" s="55" customFormat="1">
      <c r="A1109" s="46"/>
      <c r="B1109" s="46"/>
      <c r="C1109" s="128"/>
      <c r="D1109" s="46"/>
      <c r="E1109" s="46"/>
      <c r="F1109" s="46"/>
      <c r="G1109" s="46"/>
      <c r="H1109" s="46"/>
      <c r="I1109" s="46"/>
      <c r="J1109" s="46"/>
      <c r="K1109" s="46"/>
      <c r="L1109" s="46"/>
      <c r="M1109" s="128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</row>
    <row r="1110" spans="1:60" s="55" customFormat="1">
      <c r="A1110" s="46"/>
      <c r="B1110" s="46"/>
      <c r="C1110" s="128"/>
      <c r="D1110" s="46"/>
      <c r="E1110" s="46"/>
      <c r="F1110" s="46"/>
      <c r="G1110" s="46"/>
      <c r="H1110" s="46"/>
      <c r="I1110" s="46"/>
      <c r="J1110" s="46"/>
      <c r="K1110" s="46"/>
      <c r="L1110" s="46"/>
      <c r="M1110" s="128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</row>
    <row r="1111" spans="1:60" s="55" customFormat="1">
      <c r="A1111" s="46"/>
      <c r="B1111" s="46"/>
      <c r="C1111" s="128"/>
      <c r="D1111" s="46"/>
      <c r="E1111" s="46"/>
      <c r="F1111" s="46"/>
      <c r="G1111" s="46"/>
      <c r="H1111" s="46"/>
      <c r="I1111" s="46"/>
      <c r="J1111" s="46"/>
      <c r="K1111" s="46"/>
      <c r="L1111" s="46"/>
      <c r="M1111" s="128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</row>
    <row r="1112" spans="1:60" s="55" customFormat="1">
      <c r="A1112" s="46"/>
      <c r="B1112" s="46"/>
      <c r="C1112" s="128"/>
      <c r="D1112" s="46"/>
      <c r="E1112" s="46"/>
      <c r="F1112" s="46"/>
      <c r="G1112" s="46"/>
      <c r="H1112" s="46"/>
      <c r="I1112" s="46"/>
      <c r="J1112" s="46"/>
      <c r="K1112" s="46"/>
      <c r="L1112" s="46"/>
      <c r="M1112" s="128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</row>
    <row r="1113" spans="1:60" s="55" customFormat="1">
      <c r="A1113" s="46"/>
      <c r="B1113" s="46"/>
      <c r="C1113" s="128"/>
      <c r="D1113" s="46"/>
      <c r="E1113" s="46"/>
      <c r="F1113" s="46"/>
      <c r="G1113" s="46"/>
      <c r="H1113" s="46"/>
      <c r="I1113" s="46"/>
      <c r="J1113" s="46"/>
      <c r="K1113" s="46"/>
      <c r="L1113" s="46"/>
      <c r="M1113" s="128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</row>
    <row r="1114" spans="1:60" s="55" customFormat="1">
      <c r="A1114" s="46"/>
      <c r="B1114" s="46"/>
      <c r="C1114" s="128"/>
      <c r="D1114" s="46"/>
      <c r="E1114" s="46"/>
      <c r="F1114" s="46"/>
      <c r="G1114" s="46"/>
      <c r="H1114" s="46"/>
      <c r="I1114" s="46"/>
      <c r="J1114" s="46"/>
      <c r="K1114" s="46"/>
      <c r="L1114" s="46"/>
      <c r="M1114" s="128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</row>
    <row r="1115" spans="1:60" s="55" customFormat="1">
      <c r="A1115" s="46"/>
      <c r="B1115" s="46"/>
      <c r="C1115" s="128"/>
      <c r="D1115" s="46"/>
      <c r="E1115" s="46"/>
      <c r="F1115" s="46"/>
      <c r="G1115" s="46"/>
      <c r="H1115" s="46"/>
      <c r="I1115" s="46"/>
      <c r="J1115" s="46"/>
      <c r="K1115" s="46"/>
      <c r="L1115" s="46"/>
      <c r="M1115" s="128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</row>
    <row r="1116" spans="1:60" s="55" customFormat="1">
      <c r="A1116" s="46"/>
      <c r="B1116" s="46"/>
      <c r="C1116" s="128"/>
      <c r="D1116" s="46"/>
      <c r="E1116" s="46"/>
      <c r="F1116" s="46"/>
      <c r="G1116" s="46"/>
      <c r="H1116" s="46"/>
      <c r="I1116" s="46"/>
      <c r="J1116" s="46"/>
      <c r="K1116" s="46"/>
      <c r="L1116" s="46"/>
      <c r="M1116" s="128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</row>
    <row r="1117" spans="1:60" s="55" customFormat="1">
      <c r="A1117" s="46"/>
      <c r="B1117" s="46"/>
      <c r="C1117" s="128"/>
      <c r="D1117" s="46"/>
      <c r="E1117" s="46"/>
      <c r="F1117" s="46"/>
      <c r="G1117" s="46"/>
      <c r="H1117" s="46"/>
      <c r="I1117" s="46"/>
      <c r="J1117" s="46"/>
      <c r="K1117" s="46"/>
      <c r="L1117" s="46"/>
      <c r="M1117" s="128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</row>
    <row r="1118" spans="1:60" s="55" customFormat="1">
      <c r="A1118" s="46"/>
      <c r="B1118" s="46"/>
      <c r="C1118" s="128"/>
      <c r="D1118" s="46"/>
      <c r="E1118" s="46"/>
      <c r="F1118" s="46"/>
      <c r="G1118" s="46"/>
      <c r="H1118" s="46"/>
      <c r="I1118" s="46"/>
      <c r="J1118" s="46"/>
      <c r="K1118" s="46"/>
      <c r="L1118" s="46"/>
      <c r="M1118" s="128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</row>
    <row r="1119" spans="1:60" s="55" customFormat="1">
      <c r="A1119" s="46"/>
      <c r="B1119" s="46"/>
      <c r="C1119" s="128"/>
      <c r="D1119" s="46"/>
      <c r="E1119" s="46"/>
      <c r="F1119" s="46"/>
      <c r="G1119" s="46"/>
      <c r="H1119" s="46"/>
      <c r="I1119" s="46"/>
      <c r="J1119" s="46"/>
      <c r="K1119" s="46"/>
      <c r="L1119" s="46"/>
      <c r="M1119" s="128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</row>
    <row r="1120" spans="1:60" s="55" customFormat="1">
      <c r="A1120" s="46"/>
      <c r="B1120" s="46"/>
      <c r="C1120" s="128"/>
      <c r="D1120" s="46"/>
      <c r="E1120" s="46"/>
      <c r="F1120" s="46"/>
      <c r="G1120" s="46"/>
      <c r="H1120" s="46"/>
      <c r="I1120" s="46"/>
      <c r="J1120" s="46"/>
      <c r="K1120" s="46"/>
      <c r="L1120" s="46"/>
      <c r="M1120" s="128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</row>
    <row r="1121" spans="1:60" s="55" customFormat="1">
      <c r="A1121" s="46"/>
      <c r="B1121" s="46"/>
      <c r="C1121" s="128"/>
      <c r="D1121" s="46"/>
      <c r="E1121" s="46"/>
      <c r="F1121" s="46"/>
      <c r="G1121" s="46"/>
      <c r="H1121" s="46"/>
      <c r="I1121" s="46"/>
      <c r="J1121" s="46"/>
      <c r="K1121" s="46"/>
      <c r="L1121" s="46"/>
      <c r="M1121" s="128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</row>
    <row r="1122" spans="1:60" s="55" customFormat="1">
      <c r="A1122" s="46"/>
      <c r="B1122" s="46"/>
      <c r="C1122" s="128"/>
      <c r="D1122" s="46"/>
      <c r="E1122" s="46"/>
      <c r="F1122" s="46"/>
      <c r="G1122" s="46"/>
      <c r="H1122" s="46"/>
      <c r="I1122" s="46"/>
      <c r="J1122" s="46"/>
      <c r="K1122" s="46"/>
      <c r="L1122" s="46"/>
      <c r="M1122" s="128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</row>
    <row r="1123" spans="1:60" s="55" customFormat="1">
      <c r="A1123" s="46"/>
      <c r="B1123" s="46"/>
      <c r="C1123" s="128"/>
      <c r="D1123" s="46"/>
      <c r="E1123" s="46"/>
      <c r="F1123" s="46"/>
      <c r="G1123" s="46"/>
      <c r="H1123" s="46"/>
      <c r="I1123" s="46"/>
      <c r="J1123" s="46"/>
      <c r="K1123" s="46"/>
      <c r="L1123" s="46"/>
      <c r="M1123" s="128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</row>
    <row r="1124" spans="1:60" s="55" customFormat="1">
      <c r="A1124" s="46"/>
      <c r="B1124" s="46"/>
      <c r="C1124" s="128"/>
      <c r="D1124" s="46"/>
      <c r="E1124" s="46"/>
      <c r="F1124" s="46"/>
      <c r="G1124" s="46"/>
      <c r="H1124" s="46"/>
      <c r="I1124" s="46"/>
      <c r="J1124" s="46"/>
      <c r="K1124" s="46"/>
      <c r="L1124" s="46"/>
      <c r="M1124" s="128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</row>
    <row r="1125" spans="1:60" s="55" customFormat="1">
      <c r="A1125" s="46"/>
      <c r="B1125" s="46"/>
      <c r="C1125" s="128"/>
      <c r="D1125" s="46"/>
      <c r="E1125" s="46"/>
      <c r="F1125" s="46"/>
      <c r="G1125" s="46"/>
      <c r="H1125" s="46"/>
      <c r="I1125" s="46"/>
      <c r="J1125" s="46"/>
      <c r="K1125" s="46"/>
      <c r="L1125" s="46"/>
      <c r="M1125" s="128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</row>
    <row r="1126" spans="1:60" s="55" customFormat="1">
      <c r="A1126" s="46"/>
      <c r="B1126" s="46"/>
      <c r="C1126" s="128"/>
      <c r="D1126" s="46"/>
      <c r="E1126" s="46"/>
      <c r="F1126" s="46"/>
      <c r="G1126" s="46"/>
      <c r="H1126" s="46"/>
      <c r="I1126" s="46"/>
      <c r="J1126" s="46"/>
      <c r="K1126" s="46"/>
      <c r="L1126" s="46"/>
      <c r="M1126" s="128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</row>
    <row r="1127" spans="1:60" s="55" customFormat="1">
      <c r="A1127" s="46"/>
      <c r="B1127" s="46"/>
      <c r="C1127" s="128"/>
      <c r="D1127" s="46"/>
      <c r="E1127" s="46"/>
      <c r="F1127" s="46"/>
      <c r="G1127" s="46"/>
      <c r="H1127" s="46"/>
      <c r="I1127" s="46"/>
      <c r="J1127" s="46"/>
      <c r="K1127" s="46"/>
      <c r="L1127" s="46"/>
      <c r="M1127" s="128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</row>
    <row r="1128" spans="1:60" s="55" customFormat="1">
      <c r="A1128" s="46"/>
      <c r="B1128" s="46"/>
      <c r="C1128" s="128"/>
      <c r="D1128" s="46"/>
      <c r="E1128" s="46"/>
      <c r="F1128" s="46"/>
      <c r="G1128" s="46"/>
      <c r="H1128" s="46"/>
      <c r="I1128" s="46"/>
      <c r="J1128" s="46"/>
      <c r="K1128" s="46"/>
      <c r="L1128" s="46"/>
      <c r="M1128" s="128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</row>
    <row r="1129" spans="1:60" s="55" customFormat="1">
      <c r="A1129" s="46"/>
      <c r="B1129" s="46"/>
      <c r="C1129" s="128"/>
      <c r="D1129" s="46"/>
      <c r="E1129" s="46"/>
      <c r="F1129" s="46"/>
      <c r="G1129" s="46"/>
      <c r="H1129" s="46"/>
      <c r="I1129" s="46"/>
      <c r="J1129" s="46"/>
      <c r="K1129" s="46"/>
      <c r="L1129" s="46"/>
      <c r="M1129" s="128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</row>
    <row r="1130" spans="1:60" s="55" customFormat="1">
      <c r="A1130" s="46"/>
      <c r="B1130" s="46"/>
      <c r="C1130" s="128"/>
      <c r="D1130" s="46"/>
      <c r="E1130" s="46"/>
      <c r="F1130" s="46"/>
      <c r="G1130" s="46"/>
      <c r="H1130" s="46"/>
      <c r="I1130" s="46"/>
      <c r="J1130" s="46"/>
      <c r="K1130" s="46"/>
      <c r="L1130" s="46"/>
      <c r="M1130" s="128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</row>
    <row r="1131" spans="1:60" s="55" customFormat="1">
      <c r="A1131" s="46"/>
      <c r="B1131" s="46"/>
      <c r="C1131" s="128"/>
      <c r="D1131" s="46"/>
      <c r="E1131" s="46"/>
      <c r="F1131" s="46"/>
      <c r="G1131" s="46"/>
      <c r="H1131" s="46"/>
      <c r="I1131" s="46"/>
      <c r="J1131" s="46"/>
      <c r="K1131" s="46"/>
      <c r="L1131" s="46"/>
      <c r="M1131" s="128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</row>
    <row r="1132" spans="1:60" s="55" customFormat="1">
      <c r="A1132" s="46"/>
      <c r="B1132" s="46"/>
      <c r="C1132" s="128"/>
      <c r="D1132" s="46"/>
      <c r="E1132" s="46"/>
      <c r="F1132" s="46"/>
      <c r="G1132" s="46"/>
      <c r="H1132" s="46"/>
      <c r="I1132" s="46"/>
      <c r="J1132" s="46"/>
      <c r="K1132" s="46"/>
      <c r="L1132" s="46"/>
      <c r="M1132" s="128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</row>
    <row r="1133" spans="1:60" s="55" customFormat="1">
      <c r="A1133" s="46"/>
      <c r="B1133" s="46"/>
      <c r="C1133" s="128"/>
      <c r="D1133" s="46"/>
      <c r="E1133" s="46"/>
      <c r="F1133" s="46"/>
      <c r="G1133" s="46"/>
      <c r="H1133" s="46"/>
      <c r="I1133" s="46"/>
      <c r="J1133" s="46"/>
      <c r="K1133" s="46"/>
      <c r="L1133" s="46"/>
      <c r="M1133" s="128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</row>
    <row r="1134" spans="1:60" s="55" customFormat="1">
      <c r="A1134" s="46"/>
      <c r="B1134" s="46"/>
      <c r="C1134" s="128"/>
      <c r="D1134" s="46"/>
      <c r="E1134" s="46"/>
      <c r="F1134" s="46"/>
      <c r="G1134" s="46"/>
      <c r="H1134" s="46"/>
      <c r="I1134" s="46"/>
      <c r="J1134" s="46"/>
      <c r="K1134" s="46"/>
      <c r="L1134" s="46"/>
      <c r="M1134" s="128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</row>
    <row r="1135" spans="1:60" s="55" customFormat="1">
      <c r="A1135" s="46"/>
      <c r="B1135" s="46"/>
      <c r="C1135" s="128"/>
      <c r="D1135" s="46"/>
      <c r="E1135" s="46"/>
      <c r="F1135" s="46"/>
      <c r="G1135" s="46"/>
      <c r="H1135" s="46"/>
      <c r="I1135" s="46"/>
      <c r="J1135" s="46"/>
      <c r="K1135" s="46"/>
      <c r="L1135" s="46"/>
      <c r="M1135" s="128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</row>
    <row r="1136" spans="1:60" s="55" customFormat="1">
      <c r="A1136" s="46"/>
      <c r="B1136" s="46"/>
      <c r="C1136" s="128"/>
      <c r="D1136" s="46"/>
      <c r="E1136" s="46"/>
      <c r="F1136" s="46"/>
      <c r="G1136" s="46"/>
      <c r="H1136" s="46"/>
      <c r="I1136" s="46"/>
      <c r="J1136" s="46"/>
      <c r="K1136" s="46"/>
      <c r="L1136" s="46"/>
      <c r="M1136" s="128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</row>
    <row r="1137" spans="1:60" s="55" customFormat="1">
      <c r="A1137" s="46"/>
      <c r="B1137" s="46"/>
      <c r="C1137" s="128"/>
      <c r="D1137" s="46"/>
      <c r="E1137" s="46"/>
      <c r="F1137" s="46"/>
      <c r="G1137" s="46"/>
      <c r="H1137" s="46"/>
      <c r="I1137" s="46"/>
      <c r="J1137" s="46"/>
      <c r="K1137" s="46"/>
      <c r="L1137" s="46"/>
      <c r="M1137" s="128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</row>
    <row r="1138" spans="1:60" s="55" customFormat="1">
      <c r="A1138" s="46"/>
      <c r="B1138" s="46"/>
      <c r="C1138" s="128"/>
      <c r="D1138" s="46"/>
      <c r="E1138" s="46"/>
      <c r="F1138" s="46"/>
      <c r="G1138" s="46"/>
      <c r="H1138" s="46"/>
      <c r="I1138" s="46"/>
      <c r="J1138" s="46"/>
      <c r="K1138" s="46"/>
      <c r="L1138" s="46"/>
      <c r="M1138" s="128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</row>
    <row r="1139" spans="1:60" s="55" customFormat="1">
      <c r="A1139" s="46"/>
      <c r="B1139" s="46"/>
      <c r="C1139" s="128"/>
      <c r="D1139" s="46"/>
      <c r="E1139" s="46"/>
      <c r="F1139" s="46"/>
      <c r="G1139" s="46"/>
      <c r="H1139" s="46"/>
      <c r="I1139" s="46"/>
      <c r="J1139" s="46"/>
      <c r="K1139" s="46"/>
      <c r="L1139" s="46"/>
      <c r="M1139" s="128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</row>
    <row r="1140" spans="1:60" s="55" customFormat="1">
      <c r="A1140" s="46"/>
      <c r="B1140" s="46"/>
      <c r="C1140" s="128"/>
      <c r="D1140" s="46"/>
      <c r="E1140" s="46"/>
      <c r="F1140" s="46"/>
      <c r="G1140" s="46"/>
      <c r="H1140" s="46"/>
      <c r="I1140" s="46"/>
      <c r="J1140" s="46"/>
      <c r="K1140" s="46"/>
      <c r="L1140" s="46"/>
      <c r="M1140" s="128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</row>
    <row r="1141" spans="1:60" s="55" customFormat="1">
      <c r="A1141" s="46"/>
      <c r="B1141" s="46"/>
      <c r="C1141" s="128"/>
      <c r="D1141" s="46"/>
      <c r="E1141" s="46"/>
      <c r="F1141" s="46"/>
      <c r="G1141" s="46"/>
      <c r="H1141" s="46"/>
      <c r="I1141" s="46"/>
      <c r="J1141" s="46"/>
      <c r="K1141" s="46"/>
      <c r="L1141" s="46"/>
      <c r="M1141" s="128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</row>
    <row r="1142" spans="1:60" s="55" customFormat="1">
      <c r="A1142" s="46"/>
      <c r="B1142" s="46"/>
      <c r="C1142" s="128"/>
      <c r="D1142" s="46"/>
      <c r="E1142" s="46"/>
      <c r="F1142" s="46"/>
      <c r="G1142" s="46"/>
      <c r="H1142" s="46"/>
      <c r="I1142" s="46"/>
      <c r="J1142" s="46"/>
      <c r="K1142" s="46"/>
      <c r="L1142" s="46"/>
      <c r="M1142" s="128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</row>
    <row r="1143" spans="1:60" s="55" customFormat="1">
      <c r="A1143" s="46"/>
      <c r="B1143" s="46"/>
      <c r="C1143" s="128"/>
      <c r="D1143" s="46"/>
      <c r="E1143" s="46"/>
      <c r="F1143" s="46"/>
      <c r="G1143" s="46"/>
      <c r="H1143" s="46"/>
      <c r="I1143" s="46"/>
      <c r="J1143" s="46"/>
      <c r="K1143" s="46"/>
      <c r="L1143" s="46"/>
      <c r="M1143" s="128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</row>
    <row r="1144" spans="1:60" s="55" customFormat="1">
      <c r="A1144" s="46"/>
      <c r="B1144" s="46"/>
      <c r="C1144" s="128"/>
      <c r="D1144" s="46"/>
      <c r="E1144" s="46"/>
      <c r="F1144" s="46"/>
      <c r="G1144" s="46"/>
      <c r="H1144" s="46"/>
      <c r="I1144" s="46"/>
      <c r="J1144" s="46"/>
      <c r="K1144" s="46"/>
      <c r="L1144" s="46"/>
      <c r="M1144" s="128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</row>
    <row r="1145" spans="1:60" s="55" customFormat="1">
      <c r="A1145" s="46"/>
      <c r="B1145" s="46"/>
      <c r="C1145" s="128"/>
      <c r="D1145" s="46"/>
      <c r="E1145" s="46"/>
      <c r="F1145" s="46"/>
      <c r="G1145" s="46"/>
      <c r="H1145" s="46"/>
      <c r="I1145" s="46"/>
      <c r="J1145" s="46"/>
      <c r="K1145" s="46"/>
      <c r="L1145" s="46"/>
      <c r="M1145" s="128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</row>
    <row r="1146" spans="1:60" s="55" customFormat="1">
      <c r="A1146" s="46"/>
      <c r="B1146" s="46"/>
      <c r="C1146" s="128"/>
      <c r="D1146" s="46"/>
      <c r="E1146" s="46"/>
      <c r="F1146" s="46"/>
      <c r="G1146" s="46"/>
      <c r="H1146" s="46"/>
      <c r="I1146" s="46"/>
      <c r="J1146" s="46"/>
      <c r="K1146" s="46"/>
      <c r="L1146" s="46"/>
      <c r="M1146" s="128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</row>
    <row r="1147" spans="1:60" s="55" customFormat="1">
      <c r="A1147" s="46"/>
      <c r="B1147" s="46"/>
      <c r="C1147" s="128"/>
      <c r="D1147" s="46"/>
      <c r="E1147" s="46"/>
      <c r="F1147" s="46"/>
      <c r="G1147" s="46"/>
      <c r="H1147" s="46"/>
      <c r="I1147" s="46"/>
      <c r="J1147" s="46"/>
      <c r="K1147" s="46"/>
      <c r="L1147" s="46"/>
      <c r="M1147" s="128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</row>
    <row r="1148" spans="1:60" s="55" customFormat="1">
      <c r="A1148" s="46"/>
      <c r="B1148" s="46"/>
      <c r="C1148" s="128"/>
      <c r="D1148" s="46"/>
      <c r="E1148" s="46"/>
      <c r="F1148" s="46"/>
      <c r="G1148" s="46"/>
      <c r="H1148" s="46"/>
      <c r="I1148" s="46"/>
      <c r="J1148" s="46"/>
      <c r="K1148" s="46"/>
      <c r="L1148" s="46"/>
      <c r="M1148" s="128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</row>
    <row r="1149" spans="1:60" s="55" customFormat="1">
      <c r="A1149" s="46"/>
      <c r="B1149" s="46"/>
      <c r="C1149" s="128"/>
      <c r="D1149" s="46"/>
      <c r="E1149" s="46"/>
      <c r="F1149" s="46"/>
      <c r="G1149" s="46"/>
      <c r="H1149" s="46"/>
      <c r="I1149" s="46"/>
      <c r="J1149" s="46"/>
      <c r="K1149" s="46"/>
      <c r="L1149" s="46"/>
      <c r="M1149" s="128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</row>
    <row r="1150" spans="1:60" s="55" customFormat="1">
      <c r="A1150" s="46"/>
      <c r="B1150" s="46"/>
      <c r="C1150" s="128"/>
      <c r="D1150" s="46"/>
      <c r="E1150" s="46"/>
      <c r="F1150" s="46"/>
      <c r="G1150" s="46"/>
      <c r="H1150" s="46"/>
      <c r="I1150" s="46"/>
      <c r="J1150" s="46"/>
      <c r="K1150" s="46"/>
      <c r="L1150" s="46"/>
      <c r="M1150" s="128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</row>
    <row r="1151" spans="1:60" s="55" customFormat="1">
      <c r="A1151" s="46"/>
      <c r="B1151" s="46"/>
      <c r="C1151" s="128"/>
      <c r="D1151" s="46"/>
      <c r="E1151" s="46"/>
      <c r="F1151" s="46"/>
      <c r="G1151" s="46"/>
      <c r="H1151" s="46"/>
      <c r="I1151" s="46"/>
      <c r="J1151" s="46"/>
      <c r="K1151" s="46"/>
      <c r="L1151" s="46"/>
      <c r="M1151" s="128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</row>
    <row r="1152" spans="1:60" s="55" customFormat="1">
      <c r="A1152" s="46"/>
      <c r="B1152" s="46"/>
      <c r="C1152" s="128"/>
      <c r="D1152" s="46"/>
      <c r="E1152" s="46"/>
      <c r="F1152" s="46"/>
      <c r="G1152" s="46"/>
      <c r="H1152" s="46"/>
      <c r="I1152" s="46"/>
      <c r="J1152" s="46"/>
      <c r="K1152" s="46"/>
      <c r="L1152" s="46"/>
      <c r="M1152" s="128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</row>
    <row r="1153" spans="1:60" s="55" customFormat="1">
      <c r="A1153" s="46"/>
      <c r="B1153" s="46"/>
      <c r="C1153" s="128"/>
      <c r="D1153" s="46"/>
      <c r="E1153" s="46"/>
      <c r="F1153" s="46"/>
      <c r="G1153" s="46"/>
      <c r="H1153" s="46"/>
      <c r="I1153" s="46"/>
      <c r="J1153" s="46"/>
      <c r="K1153" s="46"/>
      <c r="L1153" s="46"/>
      <c r="M1153" s="128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</row>
    <row r="1154" spans="1:60" s="55" customFormat="1">
      <c r="A1154" s="46"/>
      <c r="B1154" s="46"/>
      <c r="C1154" s="128"/>
      <c r="D1154" s="46"/>
      <c r="E1154" s="46"/>
      <c r="F1154" s="46"/>
      <c r="G1154" s="46"/>
      <c r="H1154" s="46"/>
      <c r="I1154" s="46"/>
      <c r="J1154" s="46"/>
      <c r="K1154" s="46"/>
      <c r="L1154" s="46"/>
      <c r="M1154" s="128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</row>
    <row r="1155" spans="1:60" s="55" customFormat="1">
      <c r="A1155" s="46"/>
      <c r="B1155" s="46"/>
      <c r="C1155" s="128"/>
      <c r="D1155" s="46"/>
      <c r="E1155" s="46"/>
      <c r="F1155" s="46"/>
      <c r="G1155" s="46"/>
      <c r="H1155" s="46"/>
      <c r="I1155" s="46"/>
      <c r="J1155" s="46"/>
      <c r="K1155" s="46"/>
      <c r="L1155" s="46"/>
      <c r="M1155" s="128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</row>
    <row r="1156" spans="1:60" s="55" customFormat="1">
      <c r="A1156" s="46"/>
      <c r="B1156" s="46"/>
      <c r="C1156" s="128"/>
      <c r="D1156" s="46"/>
      <c r="E1156" s="46"/>
      <c r="F1156" s="46"/>
      <c r="G1156" s="46"/>
      <c r="H1156" s="46"/>
      <c r="I1156" s="46"/>
      <c r="J1156" s="46"/>
      <c r="K1156" s="46"/>
      <c r="L1156" s="46"/>
      <c r="M1156" s="128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</row>
    <row r="1157" spans="1:60" s="55" customFormat="1">
      <c r="A1157" s="46"/>
      <c r="B1157" s="46"/>
      <c r="C1157" s="128"/>
      <c r="D1157" s="46"/>
      <c r="E1157" s="46"/>
      <c r="F1157" s="46"/>
      <c r="G1157" s="46"/>
      <c r="H1157" s="46"/>
      <c r="I1157" s="46"/>
      <c r="J1157" s="46"/>
      <c r="K1157" s="46"/>
      <c r="L1157" s="46"/>
      <c r="M1157" s="128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</row>
    <row r="1158" spans="1:60" s="55" customFormat="1">
      <c r="A1158" s="46"/>
      <c r="B1158" s="46"/>
      <c r="C1158" s="128"/>
      <c r="D1158" s="46"/>
      <c r="E1158" s="46"/>
      <c r="F1158" s="46"/>
      <c r="G1158" s="46"/>
      <c r="H1158" s="46"/>
      <c r="I1158" s="46"/>
      <c r="J1158" s="46"/>
      <c r="K1158" s="46"/>
      <c r="L1158" s="46"/>
      <c r="M1158" s="128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</row>
    <row r="1159" spans="1:60" s="55" customFormat="1">
      <c r="A1159" s="46"/>
      <c r="B1159" s="46"/>
      <c r="C1159" s="128"/>
      <c r="D1159" s="46"/>
      <c r="E1159" s="46"/>
      <c r="F1159" s="46"/>
      <c r="G1159" s="46"/>
      <c r="H1159" s="46"/>
      <c r="I1159" s="46"/>
      <c r="J1159" s="46"/>
      <c r="K1159" s="46"/>
      <c r="L1159" s="46"/>
      <c r="M1159" s="128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</row>
    <row r="1160" spans="1:60" s="55" customFormat="1">
      <c r="A1160" s="46"/>
      <c r="B1160" s="46"/>
      <c r="C1160" s="128"/>
      <c r="D1160" s="46"/>
      <c r="E1160" s="46"/>
      <c r="F1160" s="46"/>
      <c r="G1160" s="46"/>
      <c r="H1160" s="46"/>
      <c r="I1160" s="46"/>
      <c r="J1160" s="46"/>
      <c r="K1160" s="46"/>
      <c r="L1160" s="46"/>
      <c r="M1160" s="128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</row>
    <row r="1161" spans="1:60" s="55" customFormat="1">
      <c r="A1161" s="46"/>
      <c r="B1161" s="46"/>
      <c r="C1161" s="128"/>
      <c r="D1161" s="46"/>
      <c r="E1161" s="46"/>
      <c r="F1161" s="46"/>
      <c r="G1161" s="46"/>
      <c r="H1161" s="46"/>
      <c r="I1161" s="46"/>
      <c r="J1161" s="46"/>
      <c r="K1161" s="46"/>
      <c r="L1161" s="46"/>
      <c r="M1161" s="128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</row>
    <row r="1162" spans="1:60" s="55" customFormat="1">
      <c r="A1162" s="46"/>
      <c r="B1162" s="46"/>
      <c r="C1162" s="128"/>
      <c r="D1162" s="46"/>
      <c r="E1162" s="46"/>
      <c r="F1162" s="46"/>
      <c r="G1162" s="46"/>
      <c r="H1162" s="46"/>
      <c r="I1162" s="46"/>
      <c r="J1162" s="46"/>
      <c r="K1162" s="46"/>
      <c r="L1162" s="46"/>
      <c r="M1162" s="128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</row>
    <row r="1163" spans="1:60" s="55" customFormat="1">
      <c r="A1163" s="46"/>
      <c r="B1163" s="46"/>
      <c r="C1163" s="128"/>
      <c r="D1163" s="46"/>
      <c r="E1163" s="46"/>
      <c r="F1163" s="46"/>
      <c r="G1163" s="46"/>
      <c r="H1163" s="46"/>
      <c r="I1163" s="46"/>
      <c r="J1163" s="46"/>
      <c r="K1163" s="46"/>
      <c r="L1163" s="46"/>
      <c r="M1163" s="128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</row>
    <row r="1164" spans="1:60" s="55" customFormat="1">
      <c r="A1164" s="46"/>
      <c r="B1164" s="46"/>
      <c r="C1164" s="128"/>
      <c r="D1164" s="46"/>
      <c r="E1164" s="46"/>
      <c r="F1164" s="46"/>
      <c r="G1164" s="46"/>
      <c r="H1164" s="46"/>
      <c r="I1164" s="46"/>
      <c r="J1164" s="46"/>
      <c r="K1164" s="46"/>
      <c r="L1164" s="46"/>
      <c r="M1164" s="128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</row>
    <row r="1165" spans="1:60" s="55" customFormat="1">
      <c r="A1165" s="46"/>
      <c r="B1165" s="46"/>
      <c r="C1165" s="128"/>
      <c r="D1165" s="46"/>
      <c r="E1165" s="46"/>
      <c r="F1165" s="46"/>
      <c r="G1165" s="46"/>
      <c r="H1165" s="46"/>
      <c r="I1165" s="46"/>
      <c r="J1165" s="46"/>
      <c r="K1165" s="46"/>
      <c r="L1165" s="46"/>
      <c r="M1165" s="128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</row>
    <row r="1166" spans="1:60" s="55" customFormat="1">
      <c r="A1166" s="46"/>
      <c r="B1166" s="46"/>
      <c r="C1166" s="128"/>
      <c r="D1166" s="46"/>
      <c r="E1166" s="46"/>
      <c r="F1166" s="46"/>
      <c r="G1166" s="46"/>
      <c r="H1166" s="46"/>
      <c r="I1166" s="46"/>
      <c r="J1166" s="46"/>
      <c r="K1166" s="46"/>
      <c r="L1166" s="46"/>
      <c r="M1166" s="128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</row>
    <row r="1167" spans="1:60" s="55" customFormat="1">
      <c r="A1167" s="46"/>
      <c r="B1167" s="46"/>
      <c r="C1167" s="128"/>
      <c r="D1167" s="46"/>
      <c r="E1167" s="46"/>
      <c r="F1167" s="46"/>
      <c r="G1167" s="46"/>
      <c r="H1167" s="46"/>
      <c r="I1167" s="46"/>
      <c r="J1167" s="46"/>
      <c r="K1167" s="46"/>
      <c r="L1167" s="46"/>
      <c r="M1167" s="128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</row>
    <row r="1168" spans="1:60" s="55" customFormat="1">
      <c r="A1168" s="46"/>
      <c r="B1168" s="46"/>
      <c r="C1168" s="128"/>
      <c r="D1168" s="46"/>
      <c r="E1168" s="46"/>
      <c r="F1168" s="46"/>
      <c r="G1168" s="46"/>
      <c r="H1168" s="46"/>
      <c r="I1168" s="46"/>
      <c r="J1168" s="46"/>
      <c r="K1168" s="46"/>
      <c r="L1168" s="46"/>
      <c r="M1168" s="128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</row>
    <row r="1169" spans="1:60" s="55" customFormat="1">
      <c r="A1169" s="46"/>
      <c r="B1169" s="46"/>
      <c r="C1169" s="128"/>
      <c r="D1169" s="46"/>
      <c r="E1169" s="46"/>
      <c r="F1169" s="46"/>
      <c r="G1169" s="46"/>
      <c r="H1169" s="46"/>
      <c r="I1169" s="46"/>
      <c r="J1169" s="46"/>
      <c r="K1169" s="46"/>
      <c r="L1169" s="46"/>
      <c r="M1169" s="128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</row>
    <row r="1170" spans="1:60" s="55" customFormat="1">
      <c r="A1170" s="46"/>
      <c r="B1170" s="46"/>
      <c r="C1170" s="128"/>
      <c r="D1170" s="46"/>
      <c r="E1170" s="46"/>
      <c r="F1170" s="46"/>
      <c r="G1170" s="46"/>
      <c r="H1170" s="46"/>
      <c r="I1170" s="46"/>
      <c r="J1170" s="46"/>
      <c r="K1170" s="46"/>
      <c r="L1170" s="46"/>
      <c r="M1170" s="128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</row>
    <row r="1171" spans="1:60" s="55" customFormat="1">
      <c r="A1171" s="46"/>
      <c r="B1171" s="46"/>
      <c r="C1171" s="128"/>
      <c r="D1171" s="46"/>
      <c r="E1171" s="46"/>
      <c r="F1171" s="46"/>
      <c r="G1171" s="46"/>
      <c r="H1171" s="46"/>
      <c r="I1171" s="46"/>
      <c r="J1171" s="46"/>
      <c r="K1171" s="46"/>
      <c r="L1171" s="46"/>
      <c r="M1171" s="128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</row>
    <row r="1172" spans="1:60" s="55" customFormat="1">
      <c r="A1172" s="46"/>
      <c r="B1172" s="46"/>
      <c r="C1172" s="128"/>
      <c r="D1172" s="46"/>
      <c r="E1172" s="46"/>
      <c r="F1172" s="46"/>
      <c r="G1172" s="46"/>
      <c r="H1172" s="46"/>
      <c r="I1172" s="46"/>
      <c r="J1172" s="46"/>
      <c r="K1172" s="46"/>
      <c r="L1172" s="46"/>
      <c r="M1172" s="128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</row>
    <row r="1173" spans="1:60" s="55" customFormat="1">
      <c r="A1173" s="46"/>
      <c r="B1173" s="46"/>
      <c r="C1173" s="128"/>
      <c r="D1173" s="46"/>
      <c r="E1173" s="46"/>
      <c r="F1173" s="46"/>
      <c r="G1173" s="46"/>
      <c r="H1173" s="46"/>
      <c r="I1173" s="46"/>
      <c r="J1173" s="46"/>
      <c r="K1173" s="46"/>
      <c r="L1173" s="46"/>
      <c r="M1173" s="128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</row>
    <row r="1174" spans="1:60" s="55" customFormat="1">
      <c r="A1174" s="46"/>
      <c r="B1174" s="46"/>
      <c r="C1174" s="128"/>
      <c r="D1174" s="46"/>
      <c r="E1174" s="46"/>
      <c r="F1174" s="46"/>
      <c r="G1174" s="46"/>
      <c r="H1174" s="46"/>
      <c r="I1174" s="46"/>
      <c r="J1174" s="46"/>
      <c r="K1174" s="46"/>
      <c r="L1174" s="46"/>
      <c r="M1174" s="128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</row>
    <row r="1175" spans="1:60" s="55" customFormat="1">
      <c r="A1175" s="46"/>
      <c r="B1175" s="46"/>
      <c r="C1175" s="128"/>
      <c r="D1175" s="46"/>
      <c r="E1175" s="46"/>
      <c r="F1175" s="46"/>
      <c r="G1175" s="46"/>
      <c r="H1175" s="46"/>
      <c r="I1175" s="46"/>
      <c r="J1175" s="46"/>
      <c r="K1175" s="46"/>
      <c r="L1175" s="46"/>
      <c r="M1175" s="128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</row>
    <row r="1176" spans="1:60" s="55" customFormat="1">
      <c r="A1176" s="46"/>
      <c r="B1176" s="46"/>
      <c r="C1176" s="128"/>
      <c r="D1176" s="46"/>
      <c r="E1176" s="46"/>
      <c r="F1176" s="46"/>
      <c r="G1176" s="46"/>
      <c r="H1176" s="46"/>
      <c r="I1176" s="46"/>
      <c r="J1176" s="46"/>
      <c r="K1176" s="46"/>
      <c r="L1176" s="46"/>
      <c r="M1176" s="128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</row>
    <row r="1177" spans="1:60" s="55" customFormat="1">
      <c r="A1177" s="46"/>
      <c r="B1177" s="46"/>
      <c r="C1177" s="128"/>
      <c r="D1177" s="46"/>
      <c r="E1177" s="46"/>
      <c r="F1177" s="46"/>
      <c r="G1177" s="46"/>
      <c r="H1177" s="46"/>
      <c r="I1177" s="46"/>
      <c r="J1177" s="46"/>
      <c r="K1177" s="46"/>
      <c r="L1177" s="46"/>
      <c r="M1177" s="128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</row>
    <row r="1178" spans="1:60" s="55" customFormat="1">
      <c r="A1178" s="46"/>
      <c r="B1178" s="46"/>
      <c r="C1178" s="128"/>
      <c r="D1178" s="46"/>
      <c r="E1178" s="46"/>
      <c r="F1178" s="46"/>
      <c r="G1178" s="46"/>
      <c r="H1178" s="46"/>
      <c r="I1178" s="46"/>
      <c r="J1178" s="46"/>
      <c r="K1178" s="46"/>
      <c r="L1178" s="46"/>
      <c r="M1178" s="128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</row>
    <row r="1179" spans="1:60" s="55" customFormat="1">
      <c r="A1179" s="46"/>
      <c r="B1179" s="46"/>
      <c r="C1179" s="128"/>
      <c r="D1179" s="46"/>
      <c r="E1179" s="46"/>
      <c r="F1179" s="46"/>
      <c r="G1179" s="46"/>
      <c r="H1179" s="46"/>
      <c r="I1179" s="46"/>
      <c r="J1179" s="46"/>
      <c r="K1179" s="46"/>
      <c r="L1179" s="46"/>
      <c r="M1179" s="128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</row>
    <row r="1180" spans="1:60" s="55" customFormat="1">
      <c r="A1180" s="46"/>
      <c r="B1180" s="46"/>
      <c r="C1180" s="128"/>
      <c r="D1180" s="46"/>
      <c r="E1180" s="46"/>
      <c r="F1180" s="46"/>
      <c r="G1180" s="46"/>
      <c r="H1180" s="46"/>
      <c r="I1180" s="46"/>
      <c r="J1180" s="46"/>
      <c r="K1180" s="46"/>
      <c r="L1180" s="46"/>
      <c r="M1180" s="128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</row>
    <row r="1181" spans="1:60" s="55" customFormat="1">
      <c r="A1181" s="46"/>
      <c r="B1181" s="46"/>
      <c r="C1181" s="128"/>
      <c r="D1181" s="46"/>
      <c r="E1181" s="46"/>
      <c r="F1181" s="46"/>
      <c r="G1181" s="46"/>
      <c r="H1181" s="46"/>
      <c r="I1181" s="46"/>
      <c r="J1181" s="46"/>
      <c r="K1181" s="46"/>
      <c r="L1181" s="46"/>
      <c r="M1181" s="128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</row>
    <row r="1182" spans="1:60" s="55" customFormat="1">
      <c r="A1182" s="46"/>
      <c r="B1182" s="46"/>
      <c r="C1182" s="128"/>
      <c r="D1182" s="46"/>
      <c r="E1182" s="46"/>
      <c r="F1182" s="46"/>
      <c r="G1182" s="46"/>
      <c r="H1182" s="46"/>
      <c r="I1182" s="46"/>
      <c r="J1182" s="46"/>
      <c r="K1182" s="46"/>
      <c r="L1182" s="46"/>
      <c r="M1182" s="128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</row>
    <row r="1183" spans="1:60" s="55" customFormat="1">
      <c r="A1183" s="46"/>
      <c r="B1183" s="46"/>
      <c r="C1183" s="128"/>
      <c r="D1183" s="46"/>
      <c r="E1183" s="46"/>
      <c r="F1183" s="46"/>
      <c r="G1183" s="46"/>
      <c r="H1183" s="46"/>
      <c r="I1183" s="46"/>
      <c r="J1183" s="46"/>
      <c r="K1183" s="46"/>
      <c r="L1183" s="46"/>
      <c r="M1183" s="128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</row>
    <row r="1184" spans="1:60" s="55" customFormat="1">
      <c r="A1184" s="46"/>
      <c r="B1184" s="46"/>
      <c r="C1184" s="128"/>
      <c r="D1184" s="46"/>
      <c r="E1184" s="46"/>
      <c r="F1184" s="46"/>
      <c r="G1184" s="46"/>
      <c r="H1184" s="46"/>
      <c r="I1184" s="46"/>
      <c r="J1184" s="46"/>
      <c r="K1184" s="46"/>
      <c r="L1184" s="46"/>
      <c r="M1184" s="128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</row>
    <row r="1185" spans="1:60" s="55" customFormat="1">
      <c r="A1185" s="46"/>
      <c r="B1185" s="46"/>
      <c r="C1185" s="128"/>
      <c r="D1185" s="46"/>
      <c r="E1185" s="46"/>
      <c r="F1185" s="46"/>
      <c r="G1185" s="46"/>
      <c r="H1185" s="46"/>
      <c r="I1185" s="46"/>
      <c r="J1185" s="46"/>
      <c r="K1185" s="46"/>
      <c r="L1185" s="46"/>
      <c r="M1185" s="128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</row>
    <row r="1186" spans="1:60" s="55" customFormat="1">
      <c r="A1186" s="46"/>
      <c r="B1186" s="46"/>
      <c r="C1186" s="128"/>
      <c r="D1186" s="46"/>
      <c r="E1186" s="46"/>
      <c r="F1186" s="46"/>
      <c r="G1186" s="46"/>
      <c r="H1186" s="46"/>
      <c r="I1186" s="46"/>
      <c r="J1186" s="46"/>
      <c r="K1186" s="46"/>
      <c r="L1186" s="46"/>
      <c r="M1186" s="128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</row>
    <row r="1187" spans="1:60" s="55" customFormat="1">
      <c r="A1187" s="46"/>
      <c r="B1187" s="46"/>
      <c r="C1187" s="128"/>
      <c r="D1187" s="46"/>
      <c r="E1187" s="46"/>
      <c r="F1187" s="46"/>
      <c r="G1187" s="46"/>
      <c r="H1187" s="46"/>
      <c r="I1187" s="46"/>
      <c r="J1187" s="46"/>
      <c r="K1187" s="46"/>
      <c r="L1187" s="46"/>
      <c r="M1187" s="128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</row>
    <row r="1188" spans="1:60" s="55" customFormat="1">
      <c r="A1188" s="46"/>
      <c r="B1188" s="46"/>
      <c r="C1188" s="128"/>
      <c r="D1188" s="46"/>
      <c r="E1188" s="46"/>
      <c r="F1188" s="46"/>
      <c r="G1188" s="46"/>
      <c r="H1188" s="46"/>
      <c r="I1188" s="46"/>
      <c r="J1188" s="46"/>
      <c r="K1188" s="46"/>
      <c r="L1188" s="46"/>
      <c r="M1188" s="128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  <c r="BG1188" s="46"/>
      <c r="BH1188" s="46"/>
    </row>
    <row r="1189" spans="1:60" s="55" customFormat="1">
      <c r="A1189" s="46"/>
      <c r="B1189" s="46"/>
      <c r="C1189" s="128"/>
      <c r="D1189" s="46"/>
      <c r="E1189" s="46"/>
      <c r="F1189" s="46"/>
      <c r="G1189" s="46"/>
      <c r="H1189" s="46"/>
      <c r="I1189" s="46"/>
      <c r="J1189" s="46"/>
      <c r="K1189" s="46"/>
      <c r="L1189" s="46"/>
      <c r="M1189" s="128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  <c r="BG1189" s="46"/>
      <c r="BH1189" s="46"/>
    </row>
    <row r="1190" spans="1:60" s="55" customFormat="1">
      <c r="A1190" s="46"/>
      <c r="B1190" s="46"/>
      <c r="C1190" s="128"/>
      <c r="D1190" s="46"/>
      <c r="E1190" s="46"/>
      <c r="F1190" s="46"/>
      <c r="G1190" s="46"/>
      <c r="H1190" s="46"/>
      <c r="I1190" s="46"/>
      <c r="J1190" s="46"/>
      <c r="K1190" s="46"/>
      <c r="L1190" s="46"/>
      <c r="M1190" s="128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  <c r="BG1190" s="46"/>
      <c r="BH1190" s="46"/>
    </row>
    <row r="1191" spans="1:60" s="55" customFormat="1">
      <c r="A1191" s="46"/>
      <c r="B1191" s="46"/>
      <c r="C1191" s="128"/>
      <c r="D1191" s="46"/>
      <c r="E1191" s="46"/>
      <c r="F1191" s="46"/>
      <c r="G1191" s="46"/>
      <c r="H1191" s="46"/>
      <c r="I1191" s="46"/>
      <c r="J1191" s="46"/>
      <c r="K1191" s="46"/>
      <c r="L1191" s="46"/>
      <c r="M1191" s="128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  <c r="BG1191" s="46"/>
      <c r="BH1191" s="46"/>
    </row>
    <row r="1192" spans="1:60" s="55" customFormat="1">
      <c r="A1192" s="46"/>
      <c r="B1192" s="46"/>
      <c r="C1192" s="128"/>
      <c r="D1192" s="46"/>
      <c r="E1192" s="46"/>
      <c r="F1192" s="46"/>
      <c r="G1192" s="46"/>
      <c r="H1192" s="46"/>
      <c r="I1192" s="46"/>
      <c r="J1192" s="46"/>
      <c r="K1192" s="46"/>
      <c r="L1192" s="46"/>
      <c r="M1192" s="128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  <c r="BG1192" s="46"/>
      <c r="BH1192" s="46"/>
    </row>
    <row r="1193" spans="1:60" s="55" customFormat="1">
      <c r="A1193" s="46"/>
      <c r="B1193" s="46"/>
      <c r="C1193" s="128"/>
      <c r="D1193" s="46"/>
      <c r="E1193" s="46"/>
      <c r="F1193" s="46"/>
      <c r="G1193" s="46"/>
      <c r="H1193" s="46"/>
      <c r="I1193" s="46"/>
      <c r="J1193" s="46"/>
      <c r="K1193" s="46"/>
      <c r="L1193" s="46"/>
      <c r="M1193" s="128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  <c r="BG1193" s="46"/>
      <c r="BH1193" s="46"/>
    </row>
    <row r="1194" spans="1:60" s="55" customFormat="1">
      <c r="A1194" s="46"/>
      <c r="B1194" s="46"/>
      <c r="C1194" s="128"/>
      <c r="D1194" s="46"/>
      <c r="E1194" s="46"/>
      <c r="F1194" s="46"/>
      <c r="G1194" s="46"/>
      <c r="H1194" s="46"/>
      <c r="I1194" s="46"/>
      <c r="J1194" s="46"/>
      <c r="K1194" s="46"/>
      <c r="L1194" s="46"/>
      <c r="M1194" s="128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</row>
    <row r="1195" spans="1:60" s="55" customFormat="1">
      <c r="A1195" s="46"/>
      <c r="B1195" s="46"/>
      <c r="C1195" s="128"/>
      <c r="D1195" s="46"/>
      <c r="E1195" s="46"/>
      <c r="F1195" s="46"/>
      <c r="G1195" s="46"/>
      <c r="H1195" s="46"/>
      <c r="I1195" s="46"/>
      <c r="J1195" s="46"/>
      <c r="K1195" s="46"/>
      <c r="L1195" s="46"/>
      <c r="M1195" s="128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  <c r="BG1195" s="46"/>
      <c r="BH1195" s="46"/>
    </row>
    <row r="1196" spans="1:60" s="55" customFormat="1">
      <c r="A1196" s="46"/>
      <c r="B1196" s="46"/>
      <c r="C1196" s="128"/>
      <c r="D1196" s="46"/>
      <c r="E1196" s="46"/>
      <c r="F1196" s="46"/>
      <c r="G1196" s="46"/>
      <c r="H1196" s="46"/>
      <c r="I1196" s="46"/>
      <c r="J1196" s="46"/>
      <c r="K1196" s="46"/>
      <c r="L1196" s="46"/>
      <c r="M1196" s="128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  <c r="BG1196" s="46"/>
      <c r="BH1196" s="46"/>
    </row>
    <row r="1197" spans="1:60" s="55" customFormat="1">
      <c r="A1197" s="46"/>
      <c r="B1197" s="46"/>
      <c r="C1197" s="128"/>
      <c r="D1197" s="46"/>
      <c r="E1197" s="46"/>
      <c r="F1197" s="46"/>
      <c r="G1197" s="46"/>
      <c r="H1197" s="46"/>
      <c r="I1197" s="46"/>
      <c r="J1197" s="46"/>
      <c r="K1197" s="46"/>
      <c r="L1197" s="46"/>
      <c r="M1197" s="128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  <c r="BG1197" s="46"/>
      <c r="BH1197" s="46"/>
    </row>
    <row r="1198" spans="1:60" s="55" customFormat="1">
      <c r="A1198" s="46"/>
      <c r="B1198" s="46"/>
      <c r="C1198" s="128"/>
      <c r="D1198" s="46"/>
      <c r="E1198" s="46"/>
      <c r="F1198" s="46"/>
      <c r="G1198" s="46"/>
      <c r="H1198" s="46"/>
      <c r="I1198" s="46"/>
      <c r="J1198" s="46"/>
      <c r="K1198" s="46"/>
      <c r="L1198" s="46"/>
      <c r="M1198" s="128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  <c r="BG1198" s="46"/>
      <c r="BH1198" s="46"/>
    </row>
    <row r="1199" spans="1:60" s="55" customFormat="1">
      <c r="A1199" s="46"/>
      <c r="B1199" s="46"/>
      <c r="C1199" s="128"/>
      <c r="D1199" s="46"/>
      <c r="E1199" s="46"/>
      <c r="F1199" s="46"/>
      <c r="G1199" s="46"/>
      <c r="H1199" s="46"/>
      <c r="I1199" s="46"/>
      <c r="J1199" s="46"/>
      <c r="K1199" s="46"/>
      <c r="L1199" s="46"/>
      <c r="M1199" s="128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  <c r="BG1199" s="46"/>
      <c r="BH1199" s="46"/>
    </row>
    <row r="1200" spans="1:60" s="55" customFormat="1">
      <c r="A1200" s="46"/>
      <c r="B1200" s="46"/>
      <c r="C1200" s="128"/>
      <c r="D1200" s="46"/>
      <c r="E1200" s="46"/>
      <c r="F1200" s="46"/>
      <c r="G1200" s="46"/>
      <c r="H1200" s="46"/>
      <c r="I1200" s="46"/>
      <c r="J1200" s="46"/>
      <c r="K1200" s="46"/>
      <c r="L1200" s="46"/>
      <c r="M1200" s="128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  <c r="BG1200" s="46"/>
      <c r="BH1200" s="46"/>
    </row>
    <row r="1201" spans="1:60" s="55" customFormat="1">
      <c r="A1201" s="46"/>
      <c r="B1201" s="46"/>
      <c r="C1201" s="128"/>
      <c r="D1201" s="46"/>
      <c r="E1201" s="46"/>
      <c r="F1201" s="46"/>
      <c r="G1201" s="46"/>
      <c r="H1201" s="46"/>
      <c r="I1201" s="46"/>
      <c r="J1201" s="46"/>
      <c r="K1201" s="46"/>
      <c r="L1201" s="46"/>
      <c r="M1201" s="128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  <c r="BG1201" s="46"/>
      <c r="BH1201" s="46"/>
    </row>
    <row r="1202" spans="1:60" s="55" customFormat="1">
      <c r="A1202" s="46"/>
      <c r="B1202" s="46"/>
      <c r="C1202" s="128"/>
      <c r="D1202" s="46"/>
      <c r="E1202" s="46"/>
      <c r="F1202" s="46"/>
      <c r="G1202" s="46"/>
      <c r="H1202" s="46"/>
      <c r="I1202" s="46"/>
      <c r="J1202" s="46"/>
      <c r="K1202" s="46"/>
      <c r="L1202" s="46"/>
      <c r="M1202" s="128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</row>
    <row r="1203" spans="1:60" s="55" customFormat="1">
      <c r="A1203" s="46"/>
      <c r="B1203" s="46"/>
      <c r="C1203" s="128"/>
      <c r="D1203" s="46"/>
      <c r="E1203" s="46"/>
      <c r="F1203" s="46"/>
      <c r="G1203" s="46"/>
      <c r="H1203" s="46"/>
      <c r="I1203" s="46"/>
      <c r="J1203" s="46"/>
      <c r="K1203" s="46"/>
      <c r="L1203" s="46"/>
      <c r="M1203" s="128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  <c r="BG1203" s="46"/>
      <c r="BH1203" s="46"/>
    </row>
    <row r="1204" spans="1:60" s="55" customFormat="1">
      <c r="A1204" s="46"/>
      <c r="B1204" s="46"/>
      <c r="C1204" s="128"/>
      <c r="D1204" s="46"/>
      <c r="E1204" s="46"/>
      <c r="F1204" s="46"/>
      <c r="G1204" s="46"/>
      <c r="H1204" s="46"/>
      <c r="I1204" s="46"/>
      <c r="J1204" s="46"/>
      <c r="K1204" s="46"/>
      <c r="L1204" s="46"/>
      <c r="M1204" s="128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  <c r="BG1204" s="46"/>
      <c r="BH1204" s="46"/>
    </row>
    <row r="1205" spans="1:60" s="55" customFormat="1">
      <c r="A1205" s="46"/>
      <c r="B1205" s="46"/>
      <c r="C1205" s="128"/>
      <c r="D1205" s="46"/>
      <c r="E1205" s="46"/>
      <c r="F1205" s="46"/>
      <c r="G1205" s="46"/>
      <c r="H1205" s="46"/>
      <c r="I1205" s="46"/>
      <c r="J1205" s="46"/>
      <c r="K1205" s="46"/>
      <c r="L1205" s="46"/>
      <c r="M1205" s="128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  <c r="BG1205" s="46"/>
      <c r="BH1205" s="46"/>
    </row>
    <row r="1206" spans="1:60" s="55" customFormat="1">
      <c r="A1206" s="46"/>
      <c r="B1206" s="46"/>
      <c r="C1206" s="128"/>
      <c r="D1206" s="46"/>
      <c r="E1206" s="46"/>
      <c r="F1206" s="46"/>
      <c r="G1206" s="46"/>
      <c r="H1206" s="46"/>
      <c r="I1206" s="46"/>
      <c r="J1206" s="46"/>
      <c r="K1206" s="46"/>
      <c r="L1206" s="46"/>
      <c r="M1206" s="128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  <c r="BG1206" s="46"/>
      <c r="BH1206" s="46"/>
    </row>
    <row r="1207" spans="1:60" s="55" customFormat="1">
      <c r="A1207" s="46"/>
      <c r="B1207" s="46"/>
      <c r="C1207" s="128"/>
      <c r="D1207" s="46"/>
      <c r="E1207" s="46"/>
      <c r="F1207" s="46"/>
      <c r="G1207" s="46"/>
      <c r="H1207" s="46"/>
      <c r="I1207" s="46"/>
      <c r="J1207" s="46"/>
      <c r="K1207" s="46"/>
      <c r="L1207" s="46"/>
      <c r="M1207" s="128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  <c r="BG1207" s="46"/>
      <c r="BH1207" s="46"/>
    </row>
    <row r="1208" spans="1:60" s="55" customFormat="1">
      <c r="A1208" s="46"/>
      <c r="B1208" s="46"/>
      <c r="C1208" s="128"/>
      <c r="D1208" s="46"/>
      <c r="E1208" s="46"/>
      <c r="F1208" s="46"/>
      <c r="G1208" s="46"/>
      <c r="H1208" s="46"/>
      <c r="I1208" s="46"/>
      <c r="J1208" s="46"/>
      <c r="K1208" s="46"/>
      <c r="L1208" s="46"/>
      <c r="M1208" s="128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  <c r="BG1208" s="46"/>
      <c r="BH1208" s="46"/>
    </row>
    <row r="1209" spans="1:60" s="55" customFormat="1">
      <c r="A1209" s="46"/>
      <c r="B1209" s="46"/>
      <c r="C1209" s="128"/>
      <c r="D1209" s="46"/>
      <c r="E1209" s="46"/>
      <c r="F1209" s="46"/>
      <c r="G1209" s="46"/>
      <c r="H1209" s="46"/>
      <c r="I1209" s="46"/>
      <c r="J1209" s="46"/>
      <c r="K1209" s="46"/>
      <c r="L1209" s="46"/>
      <c r="M1209" s="128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  <c r="BG1209" s="46"/>
      <c r="BH1209" s="46"/>
    </row>
    <row r="1210" spans="1:60" s="55" customFormat="1">
      <c r="A1210" s="46"/>
      <c r="B1210" s="46"/>
      <c r="C1210" s="128"/>
      <c r="D1210" s="46"/>
      <c r="E1210" s="46"/>
      <c r="F1210" s="46"/>
      <c r="G1210" s="46"/>
      <c r="H1210" s="46"/>
      <c r="I1210" s="46"/>
      <c r="J1210" s="46"/>
      <c r="K1210" s="46"/>
      <c r="L1210" s="46"/>
      <c r="M1210" s="128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  <c r="BG1210" s="46"/>
      <c r="BH1210" s="46"/>
    </row>
    <row r="1211" spans="1:60" s="55" customFormat="1">
      <c r="A1211" s="46"/>
      <c r="B1211" s="46"/>
      <c r="C1211" s="128"/>
      <c r="D1211" s="46"/>
      <c r="E1211" s="46"/>
      <c r="F1211" s="46"/>
      <c r="G1211" s="46"/>
      <c r="H1211" s="46"/>
      <c r="I1211" s="46"/>
      <c r="J1211" s="46"/>
      <c r="K1211" s="46"/>
      <c r="L1211" s="46"/>
      <c r="M1211" s="128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  <c r="BG1211" s="46"/>
      <c r="BH1211" s="46"/>
    </row>
    <row r="1212" spans="1:60" s="55" customFormat="1">
      <c r="A1212" s="46"/>
      <c r="B1212" s="46"/>
      <c r="C1212" s="128"/>
      <c r="D1212" s="46"/>
      <c r="E1212" s="46"/>
      <c r="F1212" s="46"/>
      <c r="G1212" s="46"/>
      <c r="H1212" s="46"/>
      <c r="I1212" s="46"/>
      <c r="J1212" s="46"/>
      <c r="K1212" s="46"/>
      <c r="L1212" s="46"/>
      <c r="M1212" s="128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  <c r="BG1212" s="46"/>
      <c r="BH1212" s="46"/>
    </row>
    <row r="1213" spans="1:60" s="55" customFormat="1">
      <c r="A1213" s="46"/>
      <c r="B1213" s="46"/>
      <c r="C1213" s="128"/>
      <c r="D1213" s="46"/>
      <c r="E1213" s="46"/>
      <c r="F1213" s="46"/>
      <c r="G1213" s="46"/>
      <c r="H1213" s="46"/>
      <c r="I1213" s="46"/>
      <c r="J1213" s="46"/>
      <c r="K1213" s="46"/>
      <c r="L1213" s="46"/>
      <c r="M1213" s="128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  <c r="BG1213" s="46"/>
      <c r="BH1213" s="46"/>
    </row>
    <row r="1214" spans="1:60" s="55" customFormat="1">
      <c r="A1214" s="46"/>
      <c r="B1214" s="46"/>
      <c r="C1214" s="128"/>
      <c r="D1214" s="46"/>
      <c r="E1214" s="46"/>
      <c r="F1214" s="46"/>
      <c r="G1214" s="46"/>
      <c r="H1214" s="46"/>
      <c r="I1214" s="46"/>
      <c r="J1214" s="46"/>
      <c r="K1214" s="46"/>
      <c r="L1214" s="46"/>
      <c r="M1214" s="128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  <c r="BG1214" s="46"/>
      <c r="BH1214" s="46"/>
    </row>
    <row r="1215" spans="1:60" s="55" customFormat="1">
      <c r="A1215" s="46"/>
      <c r="B1215" s="46"/>
      <c r="C1215" s="128"/>
      <c r="D1215" s="46"/>
      <c r="E1215" s="46"/>
      <c r="F1215" s="46"/>
      <c r="G1215" s="46"/>
      <c r="H1215" s="46"/>
      <c r="I1215" s="46"/>
      <c r="J1215" s="46"/>
      <c r="K1215" s="46"/>
      <c r="L1215" s="46"/>
      <c r="M1215" s="128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  <c r="BG1215" s="46"/>
      <c r="BH1215" s="46"/>
    </row>
    <row r="1216" spans="1:60" s="55" customFormat="1">
      <c r="A1216" s="46"/>
      <c r="B1216" s="46"/>
      <c r="C1216" s="128"/>
      <c r="D1216" s="46"/>
      <c r="E1216" s="46"/>
      <c r="F1216" s="46"/>
      <c r="G1216" s="46"/>
      <c r="H1216" s="46"/>
      <c r="I1216" s="46"/>
      <c r="J1216" s="46"/>
      <c r="K1216" s="46"/>
      <c r="L1216" s="46"/>
      <c r="M1216" s="128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  <c r="BG1216" s="46"/>
      <c r="BH1216" s="46"/>
    </row>
    <row r="1217" spans="1:60" s="55" customFormat="1">
      <c r="A1217" s="46"/>
      <c r="B1217" s="46"/>
      <c r="C1217" s="128"/>
      <c r="D1217" s="46"/>
      <c r="E1217" s="46"/>
      <c r="F1217" s="46"/>
      <c r="G1217" s="46"/>
      <c r="H1217" s="46"/>
      <c r="I1217" s="46"/>
      <c r="J1217" s="46"/>
      <c r="K1217" s="46"/>
      <c r="L1217" s="46"/>
      <c r="M1217" s="128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  <c r="BG1217" s="46"/>
      <c r="BH1217" s="46"/>
    </row>
    <row r="1218" spans="1:60" s="55" customFormat="1">
      <c r="A1218" s="46"/>
      <c r="B1218" s="46"/>
      <c r="C1218" s="128"/>
      <c r="D1218" s="46"/>
      <c r="E1218" s="46"/>
      <c r="F1218" s="46"/>
      <c r="G1218" s="46"/>
      <c r="H1218" s="46"/>
      <c r="I1218" s="46"/>
      <c r="J1218" s="46"/>
      <c r="K1218" s="46"/>
      <c r="L1218" s="46"/>
      <c r="M1218" s="128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</row>
    <row r="1219" spans="1:60" s="55" customFormat="1">
      <c r="A1219" s="46"/>
      <c r="B1219" s="46"/>
      <c r="C1219" s="128"/>
      <c r="D1219" s="46"/>
      <c r="E1219" s="46"/>
      <c r="F1219" s="46"/>
      <c r="G1219" s="46"/>
      <c r="H1219" s="46"/>
      <c r="I1219" s="46"/>
      <c r="J1219" s="46"/>
      <c r="K1219" s="46"/>
      <c r="L1219" s="46"/>
      <c r="M1219" s="128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  <c r="BG1219" s="46"/>
      <c r="BH1219" s="46"/>
    </row>
    <row r="1220" spans="1:60" s="55" customFormat="1">
      <c r="A1220" s="46"/>
      <c r="B1220" s="46"/>
      <c r="C1220" s="128"/>
      <c r="D1220" s="46"/>
      <c r="E1220" s="46"/>
      <c r="F1220" s="46"/>
      <c r="G1220" s="46"/>
      <c r="H1220" s="46"/>
      <c r="I1220" s="46"/>
      <c r="J1220" s="46"/>
      <c r="K1220" s="46"/>
      <c r="L1220" s="46"/>
      <c r="M1220" s="128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  <c r="BG1220" s="46"/>
      <c r="BH1220" s="46"/>
    </row>
    <row r="1221" spans="1:60" s="55" customFormat="1">
      <c r="A1221" s="46"/>
      <c r="B1221" s="46"/>
      <c r="C1221" s="128"/>
      <c r="D1221" s="46"/>
      <c r="E1221" s="46"/>
      <c r="F1221" s="46"/>
      <c r="G1221" s="46"/>
      <c r="H1221" s="46"/>
      <c r="I1221" s="46"/>
      <c r="J1221" s="46"/>
      <c r="K1221" s="46"/>
      <c r="L1221" s="46"/>
      <c r="M1221" s="128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  <c r="BG1221" s="46"/>
      <c r="BH1221" s="46"/>
    </row>
    <row r="1222" spans="1:60" s="55" customFormat="1">
      <c r="A1222" s="46"/>
      <c r="B1222" s="46"/>
      <c r="C1222" s="128"/>
      <c r="D1222" s="46"/>
      <c r="E1222" s="46"/>
      <c r="F1222" s="46"/>
      <c r="G1222" s="46"/>
      <c r="H1222" s="46"/>
      <c r="I1222" s="46"/>
      <c r="J1222" s="46"/>
      <c r="K1222" s="46"/>
      <c r="L1222" s="46"/>
      <c r="M1222" s="128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  <c r="BG1222" s="46"/>
      <c r="BH1222" s="46"/>
    </row>
    <row r="1223" spans="1:60" s="55" customFormat="1">
      <c r="A1223" s="46"/>
      <c r="B1223" s="46"/>
      <c r="C1223" s="128"/>
      <c r="D1223" s="46"/>
      <c r="E1223" s="46"/>
      <c r="F1223" s="46"/>
      <c r="G1223" s="46"/>
      <c r="H1223" s="46"/>
      <c r="I1223" s="46"/>
      <c r="J1223" s="46"/>
      <c r="K1223" s="46"/>
      <c r="L1223" s="46"/>
      <c r="M1223" s="128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  <c r="BG1223" s="46"/>
      <c r="BH1223" s="46"/>
    </row>
    <row r="1224" spans="1:60" s="55" customFormat="1">
      <c r="A1224" s="46"/>
      <c r="B1224" s="46"/>
      <c r="C1224" s="128"/>
      <c r="D1224" s="46"/>
      <c r="E1224" s="46"/>
      <c r="F1224" s="46"/>
      <c r="G1224" s="46"/>
      <c r="H1224" s="46"/>
      <c r="I1224" s="46"/>
      <c r="J1224" s="46"/>
      <c r="K1224" s="46"/>
      <c r="L1224" s="46"/>
      <c r="M1224" s="128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  <c r="BG1224" s="46"/>
      <c r="BH1224" s="46"/>
    </row>
    <row r="1225" spans="1:60" s="55" customFormat="1">
      <c r="A1225" s="46"/>
      <c r="B1225" s="46"/>
      <c r="C1225" s="128"/>
      <c r="D1225" s="46"/>
      <c r="E1225" s="46"/>
      <c r="F1225" s="46"/>
      <c r="G1225" s="46"/>
      <c r="H1225" s="46"/>
      <c r="I1225" s="46"/>
      <c r="J1225" s="46"/>
      <c r="K1225" s="46"/>
      <c r="L1225" s="46"/>
      <c r="M1225" s="128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  <c r="BG1225" s="46"/>
      <c r="BH1225" s="46"/>
    </row>
    <row r="1226" spans="1:60" s="55" customFormat="1">
      <c r="A1226" s="46"/>
      <c r="B1226" s="46"/>
      <c r="C1226" s="128"/>
      <c r="D1226" s="46"/>
      <c r="E1226" s="46"/>
      <c r="F1226" s="46"/>
      <c r="G1226" s="46"/>
      <c r="H1226" s="46"/>
      <c r="I1226" s="46"/>
      <c r="J1226" s="46"/>
      <c r="K1226" s="46"/>
      <c r="L1226" s="46"/>
      <c r="M1226" s="128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  <c r="BG1226" s="46"/>
      <c r="BH1226" s="46"/>
    </row>
    <row r="1227" spans="1:60" s="55" customFormat="1">
      <c r="A1227" s="46"/>
      <c r="B1227" s="46"/>
      <c r="C1227" s="128"/>
      <c r="D1227" s="46"/>
      <c r="E1227" s="46"/>
      <c r="F1227" s="46"/>
      <c r="G1227" s="46"/>
      <c r="H1227" s="46"/>
      <c r="I1227" s="46"/>
      <c r="J1227" s="46"/>
      <c r="K1227" s="46"/>
      <c r="L1227" s="46"/>
      <c r="M1227" s="128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</row>
    <row r="1228" spans="1:60" s="55" customFormat="1">
      <c r="A1228" s="46"/>
      <c r="B1228" s="46"/>
      <c r="C1228" s="128"/>
      <c r="D1228" s="46"/>
      <c r="E1228" s="46"/>
      <c r="F1228" s="46"/>
      <c r="G1228" s="46"/>
      <c r="H1228" s="46"/>
      <c r="I1228" s="46"/>
      <c r="J1228" s="46"/>
      <c r="K1228" s="46"/>
      <c r="L1228" s="46"/>
      <c r="M1228" s="128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  <c r="BG1228" s="46"/>
      <c r="BH1228" s="46"/>
    </row>
    <row r="1229" spans="1:60" s="55" customFormat="1">
      <c r="A1229" s="46"/>
      <c r="B1229" s="46"/>
      <c r="C1229" s="128"/>
      <c r="D1229" s="46"/>
      <c r="E1229" s="46"/>
      <c r="F1229" s="46"/>
      <c r="G1229" s="46"/>
      <c r="H1229" s="46"/>
      <c r="I1229" s="46"/>
      <c r="J1229" s="46"/>
      <c r="K1229" s="46"/>
      <c r="L1229" s="46"/>
      <c r="M1229" s="128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</row>
    <row r="1230" spans="1:60" s="55" customFormat="1">
      <c r="A1230" s="46"/>
      <c r="B1230" s="46"/>
      <c r="C1230" s="128"/>
      <c r="D1230" s="46"/>
      <c r="E1230" s="46"/>
      <c r="F1230" s="46"/>
      <c r="G1230" s="46"/>
      <c r="H1230" s="46"/>
      <c r="I1230" s="46"/>
      <c r="J1230" s="46"/>
      <c r="K1230" s="46"/>
      <c r="L1230" s="46"/>
      <c r="M1230" s="128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  <c r="BG1230" s="46"/>
      <c r="BH1230" s="46"/>
    </row>
    <row r="1231" spans="1:60" s="55" customFormat="1">
      <c r="A1231" s="46"/>
      <c r="B1231" s="46"/>
      <c r="C1231" s="128"/>
      <c r="D1231" s="46"/>
      <c r="E1231" s="46"/>
      <c r="F1231" s="46"/>
      <c r="G1231" s="46"/>
      <c r="H1231" s="46"/>
      <c r="I1231" s="46"/>
      <c r="J1231" s="46"/>
      <c r="K1231" s="46"/>
      <c r="L1231" s="46"/>
      <c r="M1231" s="128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</row>
    <row r="1232" spans="1:60" s="55" customFormat="1">
      <c r="A1232" s="46"/>
      <c r="B1232" s="46"/>
      <c r="C1232" s="128"/>
      <c r="D1232" s="46"/>
      <c r="E1232" s="46"/>
      <c r="F1232" s="46"/>
      <c r="G1232" s="46"/>
      <c r="H1232" s="46"/>
      <c r="I1232" s="46"/>
      <c r="J1232" s="46"/>
      <c r="K1232" s="46"/>
      <c r="L1232" s="46"/>
      <c r="M1232" s="128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</row>
    <row r="1233" spans="1:60" s="55" customFormat="1">
      <c r="A1233" s="46"/>
      <c r="B1233" s="46"/>
      <c r="C1233" s="128"/>
      <c r="D1233" s="46"/>
      <c r="E1233" s="46"/>
      <c r="F1233" s="46"/>
      <c r="G1233" s="46"/>
      <c r="H1233" s="46"/>
      <c r="I1233" s="46"/>
      <c r="J1233" s="46"/>
      <c r="K1233" s="46"/>
      <c r="L1233" s="46"/>
      <c r="M1233" s="128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  <c r="BG1233" s="46"/>
      <c r="BH1233" s="46"/>
    </row>
    <row r="1234" spans="1:60" s="55" customFormat="1">
      <c r="A1234" s="46"/>
      <c r="B1234" s="46"/>
      <c r="C1234" s="128"/>
      <c r="D1234" s="46"/>
      <c r="E1234" s="46"/>
      <c r="F1234" s="46"/>
      <c r="G1234" s="46"/>
      <c r="H1234" s="46"/>
      <c r="I1234" s="46"/>
      <c r="J1234" s="46"/>
      <c r="K1234" s="46"/>
      <c r="L1234" s="46"/>
      <c r="M1234" s="128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</row>
    <row r="1235" spans="1:60" s="55" customFormat="1">
      <c r="A1235" s="46"/>
      <c r="B1235" s="46"/>
      <c r="C1235" s="128"/>
      <c r="D1235" s="46"/>
      <c r="E1235" s="46"/>
      <c r="F1235" s="46"/>
      <c r="G1235" s="46"/>
      <c r="H1235" s="46"/>
      <c r="I1235" s="46"/>
      <c r="J1235" s="46"/>
      <c r="K1235" s="46"/>
      <c r="L1235" s="46"/>
      <c r="M1235" s="128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</row>
    <row r="1236" spans="1:60" s="55" customFormat="1">
      <c r="A1236" s="46"/>
      <c r="B1236" s="46"/>
      <c r="C1236" s="128"/>
      <c r="D1236" s="46"/>
      <c r="E1236" s="46"/>
      <c r="F1236" s="46"/>
      <c r="G1236" s="46"/>
      <c r="H1236" s="46"/>
      <c r="I1236" s="46"/>
      <c r="J1236" s="46"/>
      <c r="K1236" s="46"/>
      <c r="L1236" s="46"/>
      <c r="M1236" s="128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</row>
    <row r="1237" spans="1:60" s="55" customFormat="1">
      <c r="A1237" s="46"/>
      <c r="B1237" s="46"/>
      <c r="C1237" s="128"/>
      <c r="D1237" s="46"/>
      <c r="E1237" s="46"/>
      <c r="F1237" s="46"/>
      <c r="G1237" s="46"/>
      <c r="H1237" s="46"/>
      <c r="I1237" s="46"/>
      <c r="J1237" s="46"/>
      <c r="K1237" s="46"/>
      <c r="L1237" s="46"/>
      <c r="M1237" s="128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</row>
    <row r="1238" spans="1:60" s="55" customFormat="1">
      <c r="A1238" s="46"/>
      <c r="B1238" s="46"/>
      <c r="C1238" s="128"/>
      <c r="D1238" s="46"/>
      <c r="E1238" s="46"/>
      <c r="F1238" s="46"/>
      <c r="G1238" s="46"/>
      <c r="H1238" s="46"/>
      <c r="I1238" s="46"/>
      <c r="J1238" s="46"/>
      <c r="K1238" s="46"/>
      <c r="L1238" s="46"/>
      <c r="M1238" s="128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</row>
    <row r="1239" spans="1:60" s="55" customFormat="1">
      <c r="A1239" s="46"/>
      <c r="B1239" s="46"/>
      <c r="C1239" s="128"/>
      <c r="D1239" s="46"/>
      <c r="E1239" s="46"/>
      <c r="F1239" s="46"/>
      <c r="G1239" s="46"/>
      <c r="H1239" s="46"/>
      <c r="I1239" s="46"/>
      <c r="J1239" s="46"/>
      <c r="K1239" s="46"/>
      <c r="L1239" s="46"/>
      <c r="M1239" s="128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</row>
    <row r="1240" spans="1:60" s="55" customFormat="1">
      <c r="A1240" s="46"/>
      <c r="B1240" s="46"/>
      <c r="C1240" s="128"/>
      <c r="D1240" s="46"/>
      <c r="E1240" s="46"/>
      <c r="F1240" s="46"/>
      <c r="G1240" s="46"/>
      <c r="H1240" s="46"/>
      <c r="I1240" s="46"/>
      <c r="J1240" s="46"/>
      <c r="K1240" s="46"/>
      <c r="L1240" s="46"/>
      <c r="M1240" s="128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</row>
    <row r="1241" spans="1:60" s="55" customFormat="1">
      <c r="A1241" s="46"/>
      <c r="B1241" s="46"/>
      <c r="C1241" s="128"/>
      <c r="D1241" s="46"/>
      <c r="E1241" s="46"/>
      <c r="F1241" s="46"/>
      <c r="G1241" s="46"/>
      <c r="H1241" s="46"/>
      <c r="I1241" s="46"/>
      <c r="J1241" s="46"/>
      <c r="K1241" s="46"/>
      <c r="L1241" s="46"/>
      <c r="M1241" s="128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</row>
    <row r="1242" spans="1:60" s="55" customFormat="1">
      <c r="A1242" s="46"/>
      <c r="B1242" s="46"/>
      <c r="C1242" s="128"/>
      <c r="D1242" s="46"/>
      <c r="E1242" s="46"/>
      <c r="F1242" s="46"/>
      <c r="G1242" s="46"/>
      <c r="H1242" s="46"/>
      <c r="I1242" s="46"/>
      <c r="J1242" s="46"/>
      <c r="K1242" s="46"/>
      <c r="L1242" s="46"/>
      <c r="M1242" s="128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</row>
    <row r="1243" spans="1:60" s="55" customFormat="1">
      <c r="A1243" s="46"/>
      <c r="B1243" s="46"/>
      <c r="C1243" s="128"/>
      <c r="D1243" s="46"/>
      <c r="E1243" s="46"/>
      <c r="F1243" s="46"/>
      <c r="G1243" s="46"/>
      <c r="H1243" s="46"/>
      <c r="I1243" s="46"/>
      <c r="J1243" s="46"/>
      <c r="K1243" s="46"/>
      <c r="L1243" s="46"/>
      <c r="M1243" s="128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</row>
    <row r="1244" spans="1:60" s="55" customFormat="1">
      <c r="A1244" s="46"/>
      <c r="B1244" s="46"/>
      <c r="C1244" s="128"/>
      <c r="D1244" s="46"/>
      <c r="E1244" s="46"/>
      <c r="F1244" s="46"/>
      <c r="G1244" s="46"/>
      <c r="H1244" s="46"/>
      <c r="I1244" s="46"/>
      <c r="J1244" s="46"/>
      <c r="K1244" s="46"/>
      <c r="L1244" s="46"/>
      <c r="M1244" s="128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</row>
  </sheetData>
  <dataConsolidate/>
  <mergeCells count="50">
    <mergeCell ref="AV42:AV43"/>
    <mergeCell ref="AW42:AW43"/>
    <mergeCell ref="AX42:AX43"/>
    <mergeCell ref="AX44:AX45"/>
    <mergeCell ref="AS46:AX46"/>
    <mergeCell ref="AT40:AU41"/>
    <mergeCell ref="AV40:AV41"/>
    <mergeCell ref="AW40:AW41"/>
    <mergeCell ref="AX40:AX41"/>
    <mergeCell ref="S4:S5"/>
    <mergeCell ref="AS31:AX32"/>
    <mergeCell ref="AS33:AX33"/>
    <mergeCell ref="AT36:AU37"/>
    <mergeCell ref="AV36:AV37"/>
    <mergeCell ref="AW36:AW37"/>
    <mergeCell ref="AX36:AX37"/>
    <mergeCell ref="AT38:AU39"/>
    <mergeCell ref="AV38:AV39"/>
    <mergeCell ref="AW38:AW39"/>
    <mergeCell ref="AX38:AX39"/>
    <mergeCell ref="B2:D2"/>
    <mergeCell ref="BC2:BD2"/>
    <mergeCell ref="BF2:BG2"/>
    <mergeCell ref="E4:E5"/>
    <mergeCell ref="F4:F5"/>
    <mergeCell ref="H4:H5"/>
    <mergeCell ref="I4:I5"/>
    <mergeCell ref="O4:O5"/>
    <mergeCell ref="P4:P5"/>
    <mergeCell ref="R4:R5"/>
    <mergeCell ref="AZ2:BA2"/>
    <mergeCell ref="AS149:AX150"/>
    <mergeCell ref="AS151:AX151"/>
    <mergeCell ref="AT154:AU155"/>
    <mergeCell ref="AV154:AV155"/>
    <mergeCell ref="AW154:AW155"/>
    <mergeCell ref="AX154:AX155"/>
    <mergeCell ref="AT156:AU157"/>
    <mergeCell ref="AV156:AV157"/>
    <mergeCell ref="AW156:AW157"/>
    <mergeCell ref="AX156:AX157"/>
    <mergeCell ref="AT158:AU159"/>
    <mergeCell ref="AV158:AV159"/>
    <mergeCell ref="AW158:AW159"/>
    <mergeCell ref="AX158:AX159"/>
    <mergeCell ref="AV160:AV161"/>
    <mergeCell ref="AW160:AW161"/>
    <mergeCell ref="AX160:AX161"/>
    <mergeCell ref="AX162:AX163"/>
    <mergeCell ref="AS164:AX164"/>
  </mergeCells>
  <phoneticPr fontId="1"/>
  <printOptions gridLinesSet="0"/>
  <pageMargins left="0.75" right="0.75" top="1" bottom="1" header="0.5" footer="0.5"/>
  <pageSetup paperSize="8" orientation="portrait" verticalDpi="300" r:id="rId1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80"/>
  <sheetViews>
    <sheetView zoomScale="95" workbookViewId="0">
      <pane ySplit="1" topLeftCell="A2" activePane="bottomLeft" state="frozen"/>
      <selection activeCell="F15" sqref="F15"/>
      <selection pane="bottomLeft" activeCell="F15" sqref="F15"/>
    </sheetView>
  </sheetViews>
  <sheetFormatPr defaultRowHeight="13.5"/>
  <cols>
    <col min="1" max="1" width="5.5" style="38" customWidth="1"/>
    <col min="2" max="2" width="26.25" style="9" customWidth="1"/>
    <col min="3" max="3" width="15" style="9" customWidth="1"/>
    <col min="4" max="4" width="4.625" style="39" customWidth="1"/>
    <col min="5" max="6" width="6.125" style="40" customWidth="1"/>
    <col min="7" max="7" width="5.625" style="9" customWidth="1"/>
    <col min="8" max="8" width="3.875" style="9" customWidth="1"/>
    <col min="9" max="10" width="2.625" style="9" customWidth="1"/>
    <col min="11" max="11" width="8.875" style="9" customWidth="1"/>
    <col min="12" max="12" width="17.375" style="9" customWidth="1"/>
    <col min="13" max="13" width="6.875" style="9" customWidth="1"/>
    <col min="14" max="15" width="9" style="9"/>
    <col min="16" max="17" width="8.875" customWidth="1"/>
    <col min="18" max="18" width="7.75" style="45" customWidth="1"/>
    <col min="19" max="20" width="7.75" customWidth="1"/>
    <col min="21" max="21" width="7.75" style="45" customWidth="1"/>
    <col min="22" max="22" width="9" style="9"/>
    <col min="23" max="23" width="20.25" style="9" customWidth="1"/>
    <col min="24" max="16384" width="9" style="9"/>
  </cols>
  <sheetData>
    <row r="1" spans="1:24">
      <c r="A1" s="4" t="s">
        <v>56</v>
      </c>
      <c r="B1" s="5" t="s">
        <v>75</v>
      </c>
      <c r="C1" s="5" t="s">
        <v>76</v>
      </c>
      <c r="D1" s="4" t="s">
        <v>57</v>
      </c>
      <c r="E1" s="6" t="s">
        <v>77</v>
      </c>
      <c r="F1" s="6" t="s">
        <v>78</v>
      </c>
      <c r="G1" s="7" t="s">
        <v>79</v>
      </c>
      <c r="H1" s="8"/>
      <c r="M1" s="738" t="s">
        <v>178</v>
      </c>
      <c r="N1" s="739"/>
      <c r="O1" s="45"/>
      <c r="P1" s="738" t="s">
        <v>187</v>
      </c>
      <c r="Q1" s="739"/>
      <c r="S1" s="738" t="s">
        <v>179</v>
      </c>
      <c r="T1" s="739"/>
      <c r="U1" s="9"/>
      <c r="V1" s="4" t="s">
        <v>56</v>
      </c>
      <c r="W1" s="7" t="s">
        <v>80</v>
      </c>
      <c r="X1" s="6" t="s">
        <v>59</v>
      </c>
    </row>
    <row r="2" spans="1:24">
      <c r="A2" s="10">
        <v>102</v>
      </c>
      <c r="B2" s="11" t="s">
        <v>81</v>
      </c>
      <c r="C2" s="11" t="s">
        <v>81</v>
      </c>
      <c r="D2" s="12" t="s">
        <v>82</v>
      </c>
      <c r="E2" s="13">
        <v>1.25</v>
      </c>
      <c r="F2" s="13">
        <v>1E-3</v>
      </c>
      <c r="G2" s="11">
        <v>1</v>
      </c>
      <c r="H2" s="11"/>
      <c r="M2" s="41" t="s">
        <v>180</v>
      </c>
      <c r="N2" s="41" t="s">
        <v>181</v>
      </c>
      <c r="O2" s="45"/>
      <c r="P2" s="41" t="s">
        <v>180</v>
      </c>
      <c r="Q2" s="41" t="s">
        <v>181</v>
      </c>
      <c r="S2" s="41" t="s">
        <v>180</v>
      </c>
      <c r="T2" s="41" t="s">
        <v>181</v>
      </c>
      <c r="U2" s="9"/>
      <c r="V2" s="14" t="s">
        <v>83</v>
      </c>
      <c r="W2" s="15" t="s">
        <v>84</v>
      </c>
      <c r="X2" s="16">
        <v>50</v>
      </c>
    </row>
    <row r="3" spans="1:24">
      <c r="A3" s="10">
        <v>103</v>
      </c>
      <c r="B3" s="15" t="s">
        <v>85</v>
      </c>
      <c r="C3" s="15" t="s">
        <v>85</v>
      </c>
      <c r="D3" s="12" t="s">
        <v>82</v>
      </c>
      <c r="E3" s="16"/>
      <c r="F3" s="13">
        <v>1E-3</v>
      </c>
      <c r="G3" s="11">
        <v>1</v>
      </c>
      <c r="H3" s="11"/>
      <c r="M3" s="42">
        <v>1</v>
      </c>
      <c r="N3" s="42">
        <v>50</v>
      </c>
      <c r="O3" s="45"/>
      <c r="P3" s="42">
        <v>1</v>
      </c>
      <c r="Q3" s="42">
        <v>30</v>
      </c>
      <c r="S3" s="42">
        <v>1</v>
      </c>
      <c r="T3" s="42">
        <v>60</v>
      </c>
      <c r="U3" s="9"/>
      <c r="V3" s="14" t="s">
        <v>86</v>
      </c>
      <c r="W3" s="15" t="s">
        <v>87</v>
      </c>
      <c r="X3" s="16">
        <v>70</v>
      </c>
    </row>
    <row r="4" spans="1:24">
      <c r="A4" s="10">
        <v>104</v>
      </c>
      <c r="B4" s="11" t="s">
        <v>88</v>
      </c>
      <c r="C4" s="11" t="s">
        <v>88</v>
      </c>
      <c r="D4" s="12" t="s">
        <v>60</v>
      </c>
      <c r="E4" s="13"/>
      <c r="F4" s="13">
        <v>1E-3</v>
      </c>
      <c r="G4" s="11">
        <v>1</v>
      </c>
      <c r="H4" s="11"/>
      <c r="M4" s="43">
        <v>41</v>
      </c>
      <c r="N4" s="43">
        <v>70</v>
      </c>
      <c r="O4" s="45"/>
      <c r="P4" s="42">
        <v>4</v>
      </c>
      <c r="Q4" s="42">
        <v>60</v>
      </c>
      <c r="S4" s="43">
        <v>41</v>
      </c>
      <c r="T4" s="43">
        <v>85</v>
      </c>
      <c r="U4" s="9"/>
      <c r="V4" s="14" t="s">
        <v>89</v>
      </c>
      <c r="W4" s="15" t="s">
        <v>90</v>
      </c>
      <c r="X4" s="16">
        <v>90</v>
      </c>
    </row>
    <row r="5" spans="1:24">
      <c r="A5" s="10">
        <v>105</v>
      </c>
      <c r="B5" s="11" t="s">
        <v>61</v>
      </c>
      <c r="C5" s="11" t="s">
        <v>61</v>
      </c>
      <c r="D5" s="12" t="s">
        <v>62</v>
      </c>
      <c r="E5" s="13"/>
      <c r="F5" s="13">
        <v>1E-3</v>
      </c>
      <c r="G5" s="11">
        <v>1</v>
      </c>
      <c r="H5" s="11"/>
      <c r="M5" s="42">
        <v>61</v>
      </c>
      <c r="N5" s="42">
        <v>90</v>
      </c>
      <c r="O5" s="45"/>
      <c r="P5" s="42">
        <v>7</v>
      </c>
      <c r="Q5" s="42">
        <v>100</v>
      </c>
      <c r="S5" s="42">
        <v>61</v>
      </c>
      <c r="T5" s="42">
        <v>130</v>
      </c>
      <c r="U5" s="9"/>
      <c r="V5" s="14" t="s">
        <v>91</v>
      </c>
      <c r="W5" s="17" t="s">
        <v>92</v>
      </c>
      <c r="X5" s="16">
        <v>130</v>
      </c>
    </row>
    <row r="6" spans="1:24">
      <c r="A6" s="10">
        <v>106</v>
      </c>
      <c r="B6" s="11" t="s">
        <v>93</v>
      </c>
      <c r="C6" s="11" t="s">
        <v>93</v>
      </c>
      <c r="D6" s="12" t="s">
        <v>82</v>
      </c>
      <c r="E6" s="13"/>
      <c r="F6" s="13">
        <v>1E-3</v>
      </c>
      <c r="G6" s="11">
        <v>1</v>
      </c>
      <c r="H6" s="11"/>
      <c r="M6" s="43">
        <v>81</v>
      </c>
      <c r="N6" s="43">
        <v>130</v>
      </c>
      <c r="O6" s="45"/>
      <c r="P6" s="42">
        <v>10</v>
      </c>
      <c r="Q6" s="42">
        <v>140</v>
      </c>
      <c r="S6" s="43">
        <v>101</v>
      </c>
      <c r="T6" s="43">
        <v>175</v>
      </c>
      <c r="U6" s="9"/>
      <c r="V6" s="14" t="s">
        <v>94</v>
      </c>
      <c r="W6" s="15" t="s">
        <v>95</v>
      </c>
      <c r="X6" s="16">
        <v>145</v>
      </c>
    </row>
    <row r="7" spans="1:24">
      <c r="A7" s="10">
        <v>107</v>
      </c>
      <c r="B7" s="11" t="s">
        <v>96</v>
      </c>
      <c r="C7" s="11" t="s">
        <v>96</v>
      </c>
      <c r="D7" s="12" t="s">
        <v>63</v>
      </c>
      <c r="E7" s="13">
        <v>1</v>
      </c>
      <c r="F7" s="13">
        <v>1E-3</v>
      </c>
      <c r="G7" s="11">
        <v>1</v>
      </c>
      <c r="H7" s="11"/>
      <c r="M7" s="42">
        <v>101</v>
      </c>
      <c r="N7" s="42">
        <v>145</v>
      </c>
      <c r="O7" s="45"/>
      <c r="P7" s="42">
        <v>15</v>
      </c>
      <c r="Q7" s="42">
        <v>180</v>
      </c>
      <c r="S7" s="42">
        <v>151</v>
      </c>
      <c r="T7" s="42">
        <v>230</v>
      </c>
      <c r="U7" s="9"/>
      <c r="V7" s="14" t="s">
        <v>97</v>
      </c>
      <c r="W7" s="15" t="s">
        <v>98</v>
      </c>
      <c r="X7" s="16">
        <v>230</v>
      </c>
    </row>
    <row r="8" spans="1:24">
      <c r="A8" s="10">
        <v>201</v>
      </c>
      <c r="B8" s="15" t="s">
        <v>99</v>
      </c>
      <c r="C8" s="18" t="s">
        <v>100</v>
      </c>
      <c r="D8" s="12" t="s">
        <v>82</v>
      </c>
      <c r="E8" s="13">
        <v>1.33</v>
      </c>
      <c r="F8" s="13">
        <v>1E-3</v>
      </c>
      <c r="G8" s="11">
        <v>1</v>
      </c>
      <c r="H8" s="11"/>
      <c r="M8" s="43">
        <v>126</v>
      </c>
      <c r="N8" s="43">
        <v>230</v>
      </c>
      <c r="O8" s="45"/>
      <c r="S8" s="43">
        <v>201</v>
      </c>
      <c r="T8" s="43">
        <v>280</v>
      </c>
      <c r="U8" s="9"/>
      <c r="V8" s="14" t="s">
        <v>101</v>
      </c>
      <c r="W8" s="15" t="s">
        <v>102</v>
      </c>
      <c r="X8" s="16">
        <v>270</v>
      </c>
    </row>
    <row r="9" spans="1:24">
      <c r="A9" s="10">
        <v>202</v>
      </c>
      <c r="B9" s="15" t="s">
        <v>99</v>
      </c>
      <c r="C9" s="15" t="s">
        <v>100</v>
      </c>
      <c r="D9" s="12" t="s">
        <v>63</v>
      </c>
      <c r="E9" s="13">
        <v>1</v>
      </c>
      <c r="F9" s="13">
        <v>1E-3</v>
      </c>
      <c r="G9" s="11">
        <v>1</v>
      </c>
      <c r="H9" s="11"/>
      <c r="M9" s="42">
        <v>201</v>
      </c>
      <c r="N9" s="42">
        <v>270</v>
      </c>
      <c r="O9" s="45"/>
      <c r="S9" s="42">
        <v>251</v>
      </c>
      <c r="T9" s="42">
        <v>445</v>
      </c>
      <c r="U9" s="9"/>
      <c r="V9" s="14" t="s">
        <v>103</v>
      </c>
      <c r="W9" s="15" t="s">
        <v>104</v>
      </c>
      <c r="X9" s="16">
        <v>325</v>
      </c>
    </row>
    <row r="10" spans="1:24">
      <c r="A10" s="10">
        <v>203</v>
      </c>
      <c r="B10" s="15" t="s">
        <v>105</v>
      </c>
      <c r="C10" s="18" t="s">
        <v>106</v>
      </c>
      <c r="D10" s="12" t="s">
        <v>82</v>
      </c>
      <c r="E10" s="13">
        <v>1.33</v>
      </c>
      <c r="F10" s="13">
        <v>1E-3</v>
      </c>
      <c r="G10" s="11">
        <v>1</v>
      </c>
      <c r="H10" s="11"/>
      <c r="M10" s="43">
        <v>251</v>
      </c>
      <c r="N10" s="43">
        <v>325</v>
      </c>
      <c r="O10" s="45"/>
      <c r="S10" s="43">
        <v>401</v>
      </c>
      <c r="T10" s="43">
        <v>760</v>
      </c>
      <c r="U10" s="9"/>
      <c r="V10" s="14" t="s">
        <v>107</v>
      </c>
      <c r="W10" s="15" t="s">
        <v>108</v>
      </c>
      <c r="X10" s="16">
        <v>435</v>
      </c>
    </row>
    <row r="11" spans="1:24">
      <c r="A11" s="10">
        <v>204</v>
      </c>
      <c r="B11" s="15" t="s">
        <v>105</v>
      </c>
      <c r="C11" s="15" t="s">
        <v>109</v>
      </c>
      <c r="D11" s="12" t="s">
        <v>63</v>
      </c>
      <c r="E11" s="13">
        <v>1</v>
      </c>
      <c r="F11" s="13">
        <v>1E-3</v>
      </c>
      <c r="G11" s="11">
        <v>1</v>
      </c>
      <c r="H11" s="11"/>
      <c r="M11" s="42">
        <v>301</v>
      </c>
      <c r="N11" s="42">
        <v>435</v>
      </c>
      <c r="O11" s="45"/>
      <c r="U11" s="9"/>
      <c r="V11" s="14" t="s">
        <v>110</v>
      </c>
      <c r="W11" s="15" t="s">
        <v>111</v>
      </c>
      <c r="X11" s="16">
        <v>735</v>
      </c>
    </row>
    <row r="12" spans="1:24">
      <c r="A12" s="10">
        <v>205</v>
      </c>
      <c r="B12" s="15" t="s">
        <v>112</v>
      </c>
      <c r="C12" s="17" t="s">
        <v>113</v>
      </c>
      <c r="D12" s="12" t="s">
        <v>82</v>
      </c>
      <c r="E12" s="13">
        <v>1.33</v>
      </c>
      <c r="F12" s="13">
        <v>1E-3</v>
      </c>
      <c r="G12" s="11">
        <v>1</v>
      </c>
      <c r="H12" s="11"/>
      <c r="M12" s="43">
        <v>401</v>
      </c>
      <c r="N12" s="43">
        <v>735</v>
      </c>
      <c r="O12" s="45"/>
      <c r="U12" s="9"/>
      <c r="V12" s="14" t="s">
        <v>114</v>
      </c>
      <c r="W12" s="15" t="s">
        <v>115</v>
      </c>
      <c r="X12" s="16">
        <v>1005</v>
      </c>
    </row>
    <row r="13" spans="1:24">
      <c r="A13" s="10">
        <v>206</v>
      </c>
      <c r="B13" s="15" t="s">
        <v>112</v>
      </c>
      <c r="C13" s="17" t="s">
        <v>113</v>
      </c>
      <c r="D13" s="12" t="s">
        <v>63</v>
      </c>
      <c r="E13" s="13">
        <v>1</v>
      </c>
      <c r="F13" s="13">
        <v>1E-3</v>
      </c>
      <c r="G13" s="11">
        <v>1</v>
      </c>
      <c r="H13" s="11"/>
      <c r="M13" s="42">
        <v>701</v>
      </c>
      <c r="N13" s="42">
        <v>1005</v>
      </c>
      <c r="O13" s="45"/>
      <c r="U13" s="9"/>
      <c r="V13" s="44" t="s">
        <v>188</v>
      </c>
      <c r="W13" s="15" t="s">
        <v>182</v>
      </c>
      <c r="X13" s="16">
        <v>30</v>
      </c>
    </row>
    <row r="14" spans="1:24">
      <c r="A14" s="10">
        <v>301</v>
      </c>
      <c r="B14" s="11" t="s">
        <v>118</v>
      </c>
      <c r="C14" s="22" t="s">
        <v>119</v>
      </c>
      <c r="D14" s="12" t="s">
        <v>82</v>
      </c>
      <c r="E14" s="13">
        <v>1.33</v>
      </c>
      <c r="F14" s="13">
        <v>1E-3</v>
      </c>
      <c r="G14" s="11">
        <v>1</v>
      </c>
      <c r="H14" s="11"/>
      <c r="M14"/>
      <c r="N14"/>
      <c r="O14" s="45"/>
      <c r="U14" s="9"/>
      <c r="V14" s="44" t="s">
        <v>189</v>
      </c>
      <c r="W14" s="15" t="s">
        <v>183</v>
      </c>
      <c r="X14" s="16">
        <v>60</v>
      </c>
    </row>
    <row r="15" spans="1:24">
      <c r="A15" s="10">
        <v>302</v>
      </c>
      <c r="B15" s="15" t="s">
        <v>122</v>
      </c>
      <c r="C15" s="22" t="s">
        <v>123</v>
      </c>
      <c r="D15" s="12" t="s">
        <v>63</v>
      </c>
      <c r="E15" s="13">
        <v>1</v>
      </c>
      <c r="F15" s="13">
        <v>1E-3</v>
      </c>
      <c r="G15" s="11">
        <v>1</v>
      </c>
      <c r="H15" s="11"/>
      <c r="M15"/>
      <c r="N15"/>
      <c r="O15" s="45"/>
      <c r="U15" s="9"/>
      <c r="V15" s="44" t="s">
        <v>190</v>
      </c>
      <c r="W15" s="15" t="s">
        <v>184</v>
      </c>
      <c r="X15" s="16">
        <v>100</v>
      </c>
    </row>
    <row r="16" spans="1:24">
      <c r="A16" s="10">
        <v>303</v>
      </c>
      <c r="B16" s="15" t="s">
        <v>126</v>
      </c>
      <c r="C16" s="17" t="s">
        <v>127</v>
      </c>
      <c r="D16" s="12" t="s">
        <v>82</v>
      </c>
      <c r="E16" s="13">
        <v>1.33</v>
      </c>
      <c r="F16" s="13">
        <v>1E-3</v>
      </c>
      <c r="G16" s="11">
        <v>1</v>
      </c>
      <c r="H16" s="11"/>
      <c r="M16"/>
      <c r="N16"/>
      <c r="O16" s="45"/>
      <c r="U16" s="9"/>
      <c r="V16" s="44" t="s">
        <v>191</v>
      </c>
      <c r="W16" s="15" t="s">
        <v>185</v>
      </c>
      <c r="X16" s="16">
        <v>140</v>
      </c>
    </row>
    <row r="17" spans="1:24">
      <c r="A17" s="10">
        <v>304</v>
      </c>
      <c r="B17" s="15" t="s">
        <v>130</v>
      </c>
      <c r="C17" s="15" t="s">
        <v>130</v>
      </c>
      <c r="D17" s="12" t="s">
        <v>63</v>
      </c>
      <c r="E17" s="13">
        <v>1</v>
      </c>
      <c r="F17" s="13">
        <v>1E-3</v>
      </c>
      <c r="G17" s="11">
        <v>1</v>
      </c>
      <c r="H17" s="11"/>
      <c r="M17"/>
      <c r="N17"/>
      <c r="O17" s="45"/>
      <c r="U17" s="9"/>
      <c r="V17" s="44" t="s">
        <v>192</v>
      </c>
      <c r="W17" s="15" t="s">
        <v>186</v>
      </c>
      <c r="X17" s="16">
        <v>180</v>
      </c>
    </row>
    <row r="18" spans="1:24">
      <c r="A18" s="10">
        <v>305</v>
      </c>
      <c r="B18" s="15" t="s">
        <v>133</v>
      </c>
      <c r="C18" s="17" t="s">
        <v>134</v>
      </c>
      <c r="D18" s="12" t="s">
        <v>82</v>
      </c>
      <c r="E18" s="13">
        <v>1.33</v>
      </c>
      <c r="F18" s="13">
        <v>1E-3</v>
      </c>
      <c r="G18" s="11">
        <v>1</v>
      </c>
      <c r="H18" s="11"/>
      <c r="M18"/>
      <c r="N18"/>
      <c r="O18" s="45"/>
      <c r="U18" s="9"/>
      <c r="V18" s="19" t="s">
        <v>116</v>
      </c>
      <c r="W18" s="20" t="s">
        <v>117</v>
      </c>
      <c r="X18" s="21">
        <v>60</v>
      </c>
    </row>
    <row r="19" spans="1:24">
      <c r="A19" s="10">
        <v>306</v>
      </c>
      <c r="B19" s="15" t="s">
        <v>137</v>
      </c>
      <c r="C19" s="15" t="s">
        <v>137</v>
      </c>
      <c r="D19" s="12" t="s">
        <v>63</v>
      </c>
      <c r="E19" s="13">
        <v>1</v>
      </c>
      <c r="F19" s="13">
        <v>1E-3</v>
      </c>
      <c r="G19" s="11">
        <v>1</v>
      </c>
      <c r="H19" s="11"/>
      <c r="M19"/>
      <c r="N19"/>
      <c r="O19" s="45"/>
      <c r="U19" s="9"/>
      <c r="V19" s="19" t="s">
        <v>120</v>
      </c>
      <c r="W19" s="23" t="s">
        <v>121</v>
      </c>
      <c r="X19" s="21">
        <v>85</v>
      </c>
    </row>
    <row r="20" spans="1:24">
      <c r="A20" s="10">
        <v>401</v>
      </c>
      <c r="B20" s="11" t="s">
        <v>140</v>
      </c>
      <c r="C20" s="11" t="s">
        <v>140</v>
      </c>
      <c r="D20" s="12" t="s">
        <v>63</v>
      </c>
      <c r="E20" s="13">
        <v>1</v>
      </c>
      <c r="F20" s="13">
        <v>1E-3</v>
      </c>
      <c r="G20" s="11">
        <v>1</v>
      </c>
      <c r="H20" s="11"/>
      <c r="M20"/>
      <c r="N20"/>
      <c r="O20" s="45"/>
      <c r="U20" s="9"/>
      <c r="V20" s="19" t="s">
        <v>124</v>
      </c>
      <c r="W20" s="23" t="s">
        <v>125</v>
      </c>
      <c r="X20" s="21">
        <v>130</v>
      </c>
    </row>
    <row r="21" spans="1:24">
      <c r="A21" s="10">
        <v>402</v>
      </c>
      <c r="B21" s="11" t="s">
        <v>143</v>
      </c>
      <c r="C21" s="11" t="s">
        <v>143</v>
      </c>
      <c r="D21" s="12" t="s">
        <v>63</v>
      </c>
      <c r="E21" s="13">
        <v>1</v>
      </c>
      <c r="F21" s="13">
        <v>1E-3</v>
      </c>
      <c r="G21" s="11">
        <v>1</v>
      </c>
      <c r="H21" s="11"/>
      <c r="M21"/>
      <c r="N21"/>
      <c r="O21" s="45"/>
      <c r="U21" s="9"/>
      <c r="V21" s="19" t="s">
        <v>128</v>
      </c>
      <c r="W21" s="23" t="s">
        <v>129</v>
      </c>
      <c r="X21" s="21">
        <v>175</v>
      </c>
    </row>
    <row r="22" spans="1:24">
      <c r="A22" s="10">
        <v>450</v>
      </c>
      <c r="B22" s="11" t="s">
        <v>144</v>
      </c>
      <c r="C22" s="11" t="s">
        <v>144</v>
      </c>
      <c r="D22" s="12" t="s">
        <v>82</v>
      </c>
      <c r="E22" s="13">
        <v>1</v>
      </c>
      <c r="F22" s="13">
        <v>1E-3</v>
      </c>
      <c r="G22" s="11">
        <v>1</v>
      </c>
      <c r="H22" s="11"/>
      <c r="M22"/>
      <c r="N22"/>
      <c r="O22" s="45"/>
      <c r="U22" s="9"/>
      <c r="V22" s="19" t="s">
        <v>131</v>
      </c>
      <c r="W22" s="23" t="s">
        <v>132</v>
      </c>
      <c r="X22" s="21">
        <v>230</v>
      </c>
    </row>
    <row r="23" spans="1:24">
      <c r="A23" s="10">
        <v>451</v>
      </c>
      <c r="B23" s="11" t="s">
        <v>145</v>
      </c>
      <c r="C23" s="11" t="s">
        <v>145</v>
      </c>
      <c r="D23" s="12" t="s">
        <v>82</v>
      </c>
      <c r="E23" s="13">
        <v>1</v>
      </c>
      <c r="F23" s="13">
        <v>1E-3</v>
      </c>
      <c r="G23" s="11">
        <v>1</v>
      </c>
      <c r="H23" s="11"/>
      <c r="M23"/>
      <c r="N23"/>
      <c r="O23" s="45"/>
      <c r="U23" s="9"/>
      <c r="V23" s="19" t="s">
        <v>135</v>
      </c>
      <c r="W23" s="23" t="s">
        <v>136</v>
      </c>
      <c r="X23" s="21">
        <v>280</v>
      </c>
    </row>
    <row r="24" spans="1:24">
      <c r="A24" s="10">
        <v>452</v>
      </c>
      <c r="B24" s="11" t="s">
        <v>146</v>
      </c>
      <c r="C24" s="22" t="s">
        <v>147</v>
      </c>
      <c r="D24" s="12" t="s">
        <v>74</v>
      </c>
      <c r="E24" s="13"/>
      <c r="F24" s="13">
        <v>1E-3</v>
      </c>
      <c r="G24" s="11">
        <v>1</v>
      </c>
      <c r="H24" s="11"/>
      <c r="M24"/>
      <c r="N24"/>
      <c r="O24" s="45"/>
      <c r="U24" s="9"/>
      <c r="V24" s="19" t="s">
        <v>138</v>
      </c>
      <c r="W24" s="23" t="s">
        <v>139</v>
      </c>
      <c r="X24" s="21">
        <v>445</v>
      </c>
    </row>
    <row r="25" spans="1:24">
      <c r="A25" s="25">
        <v>701</v>
      </c>
      <c r="B25" s="26" t="s">
        <v>65</v>
      </c>
      <c r="C25" s="21" t="s">
        <v>65</v>
      </c>
      <c r="D25" s="27" t="s">
        <v>66</v>
      </c>
      <c r="E25" s="28">
        <v>1.25</v>
      </c>
      <c r="F25" s="28">
        <v>1</v>
      </c>
      <c r="G25" s="21">
        <v>2</v>
      </c>
      <c r="H25" s="21"/>
      <c r="J25" s="9">
        <v>1</v>
      </c>
      <c r="M25"/>
      <c r="N25"/>
      <c r="O25" s="45"/>
      <c r="U25" s="9"/>
      <c r="V25" s="19" t="s">
        <v>141</v>
      </c>
      <c r="W25" s="23" t="s">
        <v>142</v>
      </c>
      <c r="X25" s="21">
        <v>760</v>
      </c>
    </row>
    <row r="26" spans="1:24">
      <c r="A26" s="30">
        <v>702</v>
      </c>
      <c r="B26" s="21" t="s">
        <v>65</v>
      </c>
      <c r="C26" s="21" t="s">
        <v>65</v>
      </c>
      <c r="D26" s="27" t="s">
        <v>67</v>
      </c>
      <c r="E26" s="28">
        <v>0.93300000000000005</v>
      </c>
      <c r="F26" s="28">
        <v>1</v>
      </c>
      <c r="G26" s="21">
        <v>2</v>
      </c>
      <c r="H26" s="21"/>
    </row>
    <row r="27" spans="1:24">
      <c r="A27" s="30">
        <v>703</v>
      </c>
      <c r="B27" s="23" t="s">
        <v>68</v>
      </c>
      <c r="C27" s="23" t="s">
        <v>68</v>
      </c>
      <c r="D27" s="27" t="s">
        <v>66</v>
      </c>
      <c r="E27" s="28">
        <v>1.33</v>
      </c>
      <c r="F27" s="28">
        <v>1</v>
      </c>
      <c r="G27" s="21">
        <v>2</v>
      </c>
      <c r="H27" s="21"/>
    </row>
    <row r="28" spans="1:24">
      <c r="A28" s="30">
        <v>704</v>
      </c>
      <c r="B28" s="23" t="s">
        <v>68</v>
      </c>
      <c r="C28" s="23" t="s">
        <v>68</v>
      </c>
      <c r="D28" s="27" t="s">
        <v>67</v>
      </c>
      <c r="E28" s="28">
        <v>1</v>
      </c>
      <c r="F28" s="28">
        <v>1</v>
      </c>
      <c r="G28" s="21">
        <v>2</v>
      </c>
      <c r="H28" s="21"/>
    </row>
    <row r="29" spans="1:24">
      <c r="A29" s="30">
        <v>705</v>
      </c>
      <c r="B29" s="23" t="s">
        <v>69</v>
      </c>
      <c r="C29" s="23" t="s">
        <v>69</v>
      </c>
      <c r="D29" s="27" t="s">
        <v>66</v>
      </c>
      <c r="E29" s="28">
        <v>1.1759999999999999</v>
      </c>
      <c r="F29" s="28">
        <v>1</v>
      </c>
      <c r="G29" s="21">
        <v>2</v>
      </c>
      <c r="H29" s="21"/>
      <c r="K29" s="24"/>
      <c r="L29" s="24"/>
      <c r="M29" s="24"/>
    </row>
    <row r="30" spans="1:24">
      <c r="A30" s="30">
        <v>706</v>
      </c>
      <c r="B30" s="21" t="s">
        <v>69</v>
      </c>
      <c r="C30" s="21" t="s">
        <v>69</v>
      </c>
      <c r="D30" s="27" t="s">
        <v>67</v>
      </c>
      <c r="E30" s="28">
        <v>0.878</v>
      </c>
      <c r="F30" s="28">
        <v>1</v>
      </c>
      <c r="G30" s="21">
        <v>2</v>
      </c>
      <c r="H30" s="21"/>
      <c r="K30" s="24"/>
      <c r="L30" s="29" t="s">
        <v>148</v>
      </c>
      <c r="M30" s="24"/>
    </row>
    <row r="31" spans="1:24">
      <c r="A31" s="30">
        <v>801</v>
      </c>
      <c r="B31" s="21" t="s">
        <v>70</v>
      </c>
      <c r="C31" s="32" t="s">
        <v>149</v>
      </c>
      <c r="D31" s="27" t="s">
        <v>66</v>
      </c>
      <c r="E31" s="28">
        <v>1</v>
      </c>
      <c r="F31" s="28">
        <v>1</v>
      </c>
      <c r="G31" s="21">
        <v>2</v>
      </c>
      <c r="H31" s="21"/>
      <c r="J31" s="9">
        <v>1</v>
      </c>
      <c r="K31" s="24"/>
      <c r="L31" s="31">
        <v>0.1</v>
      </c>
      <c r="M31" s="24"/>
    </row>
    <row r="32" spans="1:24">
      <c r="A32" s="30">
        <v>802</v>
      </c>
      <c r="B32" s="21" t="s">
        <v>71</v>
      </c>
      <c r="C32" s="32" t="s">
        <v>150</v>
      </c>
      <c r="D32" s="27" t="s">
        <v>66</v>
      </c>
      <c r="E32" s="28">
        <v>1</v>
      </c>
      <c r="F32" s="28">
        <v>1</v>
      </c>
      <c r="G32" s="21">
        <v>2</v>
      </c>
      <c r="H32" s="21"/>
      <c r="J32" s="9">
        <v>1</v>
      </c>
      <c r="K32" s="24"/>
      <c r="L32" s="31">
        <v>0.2</v>
      </c>
      <c r="M32" s="24"/>
    </row>
    <row r="33" spans="1:13">
      <c r="A33" s="30">
        <v>803</v>
      </c>
      <c r="B33" s="21" t="s">
        <v>151</v>
      </c>
      <c r="C33" s="32" t="s">
        <v>152</v>
      </c>
      <c r="D33" s="27" t="s">
        <v>66</v>
      </c>
      <c r="E33" s="28">
        <v>1</v>
      </c>
      <c r="F33" s="28">
        <v>1</v>
      </c>
      <c r="G33" s="21">
        <v>2</v>
      </c>
      <c r="H33" s="21"/>
      <c r="K33" s="24"/>
      <c r="L33" s="31">
        <v>0.4</v>
      </c>
      <c r="M33" s="24"/>
    </row>
    <row r="34" spans="1:13">
      <c r="A34" s="30">
        <v>804</v>
      </c>
      <c r="B34" s="21" t="s">
        <v>153</v>
      </c>
      <c r="C34" s="32" t="s">
        <v>154</v>
      </c>
      <c r="D34" s="27" t="s">
        <v>66</v>
      </c>
      <c r="E34" s="28">
        <v>1</v>
      </c>
      <c r="F34" s="28">
        <v>1</v>
      </c>
      <c r="G34" s="21">
        <v>2</v>
      </c>
      <c r="H34" s="21"/>
      <c r="K34" s="24"/>
      <c r="L34" s="31">
        <v>0.75</v>
      </c>
      <c r="M34" s="24"/>
    </row>
    <row r="35" spans="1:13">
      <c r="A35" s="30">
        <v>806</v>
      </c>
      <c r="B35" s="21" t="s">
        <v>155</v>
      </c>
      <c r="C35" s="33" t="s">
        <v>156</v>
      </c>
      <c r="D35" s="27" t="s">
        <v>66</v>
      </c>
      <c r="E35" s="28">
        <v>1</v>
      </c>
      <c r="F35" s="28">
        <v>1</v>
      </c>
      <c r="G35" s="21">
        <v>2</v>
      </c>
      <c r="H35" s="21"/>
      <c r="K35" s="24"/>
      <c r="L35" s="31">
        <v>1</v>
      </c>
      <c r="M35" s="24"/>
    </row>
    <row r="36" spans="1:13">
      <c r="A36" s="30">
        <v>807</v>
      </c>
      <c r="B36" s="33" t="s">
        <v>157</v>
      </c>
      <c r="C36" s="33" t="s">
        <v>156</v>
      </c>
      <c r="D36" s="27" t="s">
        <v>66</v>
      </c>
      <c r="E36" s="28">
        <v>1</v>
      </c>
      <c r="F36" s="28">
        <v>1</v>
      </c>
      <c r="G36" s="21">
        <v>2</v>
      </c>
      <c r="H36" s="21"/>
      <c r="K36" s="24"/>
      <c r="L36" s="31">
        <v>1.25</v>
      </c>
      <c r="M36" s="24"/>
    </row>
    <row r="37" spans="1:13">
      <c r="A37" s="30">
        <v>809</v>
      </c>
      <c r="B37" s="23" t="s">
        <v>159</v>
      </c>
      <c r="C37" s="20" t="s">
        <v>160</v>
      </c>
      <c r="D37" s="27" t="s">
        <v>66</v>
      </c>
      <c r="E37" s="28">
        <v>1</v>
      </c>
      <c r="F37" s="28">
        <v>1</v>
      </c>
      <c r="G37" s="21">
        <v>2</v>
      </c>
      <c r="H37" s="21"/>
      <c r="K37" s="24"/>
      <c r="L37" s="31">
        <v>1.5</v>
      </c>
      <c r="M37" s="24"/>
    </row>
    <row r="38" spans="1:13">
      <c r="A38" s="30">
        <v>810</v>
      </c>
      <c r="B38" s="21" t="s">
        <v>161</v>
      </c>
      <c r="C38" s="21" t="s">
        <v>161</v>
      </c>
      <c r="D38" s="27" t="s">
        <v>66</v>
      </c>
      <c r="E38" s="28">
        <v>1</v>
      </c>
      <c r="F38" s="28">
        <v>1</v>
      </c>
      <c r="G38" s="21">
        <v>2</v>
      </c>
      <c r="H38" s="21"/>
      <c r="J38" s="9">
        <v>1</v>
      </c>
      <c r="K38" s="24"/>
      <c r="L38" s="31">
        <v>1.75</v>
      </c>
      <c r="M38" s="24"/>
    </row>
    <row r="39" spans="1:13">
      <c r="A39" s="30">
        <v>815</v>
      </c>
      <c r="B39" s="21" t="s">
        <v>162</v>
      </c>
      <c r="C39" s="21" t="s">
        <v>162</v>
      </c>
      <c r="D39" s="27" t="s">
        <v>66</v>
      </c>
      <c r="E39" s="28">
        <v>1</v>
      </c>
      <c r="F39" s="28">
        <v>1</v>
      </c>
      <c r="G39" s="21">
        <v>2</v>
      </c>
      <c r="H39" s="21"/>
      <c r="J39" s="9">
        <v>1</v>
      </c>
      <c r="K39" s="24"/>
      <c r="L39" s="31">
        <v>2</v>
      </c>
      <c r="M39" s="24"/>
    </row>
    <row r="40" spans="1:13">
      <c r="A40" s="25">
        <v>816</v>
      </c>
      <c r="B40" s="26" t="s">
        <v>163</v>
      </c>
      <c r="C40" s="21" t="s">
        <v>163</v>
      </c>
      <c r="D40" s="27" t="s">
        <v>73</v>
      </c>
      <c r="E40" s="28">
        <v>1</v>
      </c>
      <c r="F40" s="28">
        <v>1</v>
      </c>
      <c r="G40" s="21">
        <v>2</v>
      </c>
      <c r="H40" s="21"/>
      <c r="J40" s="9">
        <v>1</v>
      </c>
      <c r="K40" s="24"/>
      <c r="L40" s="31">
        <v>2.2000000000000002</v>
      </c>
      <c r="M40" s="24"/>
    </row>
    <row r="41" spans="1:13">
      <c r="A41" s="25">
        <v>817</v>
      </c>
      <c r="B41" s="26" t="s">
        <v>96</v>
      </c>
      <c r="C41" s="32" t="s">
        <v>164</v>
      </c>
      <c r="D41" s="27" t="s">
        <v>73</v>
      </c>
      <c r="E41" s="28">
        <v>1</v>
      </c>
      <c r="F41" s="28">
        <v>1</v>
      </c>
      <c r="G41" s="21">
        <v>2</v>
      </c>
      <c r="H41" s="21"/>
      <c r="J41" s="9">
        <v>1</v>
      </c>
      <c r="K41" s="34" t="s">
        <v>158</v>
      </c>
      <c r="L41" s="31">
        <v>3.75</v>
      </c>
      <c r="M41" s="24"/>
    </row>
    <row r="42" spans="1:13">
      <c r="A42" s="30">
        <v>818</v>
      </c>
      <c r="B42" s="33" t="s">
        <v>165</v>
      </c>
      <c r="C42" s="33" t="s">
        <v>147</v>
      </c>
      <c r="D42" s="27" t="s">
        <v>64</v>
      </c>
      <c r="E42" s="28"/>
      <c r="F42" s="28">
        <v>1</v>
      </c>
      <c r="G42" s="21">
        <v>2</v>
      </c>
      <c r="H42" s="21"/>
      <c r="K42" s="24"/>
      <c r="L42" s="31">
        <v>5.5</v>
      </c>
      <c r="M42" s="24"/>
    </row>
    <row r="43" spans="1:13">
      <c r="A43" s="30">
        <v>821</v>
      </c>
      <c r="B43" s="23" t="s">
        <v>72</v>
      </c>
      <c r="C43" s="20" t="s">
        <v>166</v>
      </c>
      <c r="D43" s="27" t="s">
        <v>73</v>
      </c>
      <c r="E43" s="28">
        <v>0.7</v>
      </c>
      <c r="F43" s="28">
        <v>1</v>
      </c>
      <c r="G43" s="21">
        <v>2</v>
      </c>
      <c r="H43" s="21"/>
      <c r="J43" s="9">
        <v>1</v>
      </c>
      <c r="K43" s="24"/>
      <c r="L43" s="31">
        <v>9</v>
      </c>
      <c r="M43" s="24"/>
    </row>
    <row r="44" spans="1:13">
      <c r="A44" s="30">
        <v>822</v>
      </c>
      <c r="B44" s="23" t="s">
        <v>167</v>
      </c>
      <c r="C44" s="20" t="s">
        <v>168</v>
      </c>
      <c r="D44" s="27" t="s">
        <v>73</v>
      </c>
      <c r="E44" s="28">
        <v>0.7</v>
      </c>
      <c r="F44" s="28">
        <v>1</v>
      </c>
      <c r="G44" s="21">
        <v>2</v>
      </c>
      <c r="H44" s="21"/>
      <c r="K44" s="24"/>
      <c r="L44" s="31">
        <v>11</v>
      </c>
      <c r="M44" s="24"/>
    </row>
    <row r="45" spans="1:13">
      <c r="A45" s="30">
        <v>823</v>
      </c>
      <c r="B45" s="23" t="s">
        <v>170</v>
      </c>
      <c r="C45" s="20" t="s">
        <v>171</v>
      </c>
      <c r="D45" s="27" t="s">
        <v>73</v>
      </c>
      <c r="E45" s="28">
        <v>0.7</v>
      </c>
      <c r="F45" s="28">
        <v>1</v>
      </c>
      <c r="G45" s="21">
        <v>2</v>
      </c>
      <c r="H45" s="21"/>
      <c r="K45" s="24"/>
      <c r="L45" s="31">
        <v>12.5</v>
      </c>
      <c r="M45" s="24"/>
    </row>
    <row r="46" spans="1:13">
      <c r="A46" s="30">
        <v>824</v>
      </c>
      <c r="B46" s="19" t="s">
        <v>172</v>
      </c>
      <c r="C46" s="35" t="s">
        <v>173</v>
      </c>
      <c r="D46" s="27" t="s">
        <v>73</v>
      </c>
      <c r="E46" s="28">
        <v>0.7</v>
      </c>
      <c r="F46" s="28">
        <v>1</v>
      </c>
      <c r="G46" s="21">
        <v>2</v>
      </c>
      <c r="H46" s="21"/>
      <c r="J46" s="9">
        <v>1</v>
      </c>
      <c r="K46" s="24"/>
      <c r="L46" s="31">
        <v>15</v>
      </c>
      <c r="M46" s="24"/>
    </row>
    <row r="47" spans="1:13">
      <c r="A47" s="30">
        <v>825</v>
      </c>
      <c r="B47" s="19" t="s">
        <v>174</v>
      </c>
      <c r="C47" s="35" t="s">
        <v>175</v>
      </c>
      <c r="D47" s="27" t="s">
        <v>73</v>
      </c>
      <c r="E47" s="28">
        <v>0.7</v>
      </c>
      <c r="F47" s="28">
        <v>1</v>
      </c>
      <c r="G47" s="21">
        <v>2</v>
      </c>
      <c r="H47" s="21"/>
      <c r="K47" s="24"/>
      <c r="L47" s="31">
        <v>17</v>
      </c>
      <c r="M47" s="24"/>
    </row>
    <row r="48" spans="1:13">
      <c r="A48" s="30">
        <v>826</v>
      </c>
      <c r="B48" s="19" t="s">
        <v>176</v>
      </c>
      <c r="C48" s="35" t="s">
        <v>177</v>
      </c>
      <c r="D48" s="27" t="s">
        <v>73</v>
      </c>
      <c r="E48" s="28">
        <v>0.7</v>
      </c>
      <c r="F48" s="28">
        <v>1</v>
      </c>
      <c r="G48" s="21">
        <v>2</v>
      </c>
      <c r="H48" s="21"/>
      <c r="K48" s="24"/>
      <c r="L48" s="24"/>
      <c r="M48" s="24"/>
    </row>
    <row r="49" spans="1:13">
      <c r="A49" s="4">
        <v>831</v>
      </c>
      <c r="B49" s="8"/>
      <c r="C49" s="8"/>
      <c r="D49" s="36"/>
      <c r="E49" s="37"/>
      <c r="F49" s="37"/>
      <c r="G49" s="8"/>
      <c r="H49" s="8"/>
      <c r="K49" s="34" t="s">
        <v>169</v>
      </c>
      <c r="L49" s="24"/>
      <c r="M49" s="24"/>
    </row>
    <row r="50" spans="1:13">
      <c r="A50" s="4">
        <v>832</v>
      </c>
      <c r="B50" s="8"/>
      <c r="C50" s="8"/>
      <c r="D50" s="36"/>
      <c r="E50" s="37"/>
      <c r="F50" s="37"/>
      <c r="G50" s="8"/>
      <c r="H50" s="8"/>
    </row>
    <row r="51" spans="1:13">
      <c r="A51" s="4">
        <v>833</v>
      </c>
      <c r="B51" s="8"/>
      <c r="C51" s="8"/>
      <c r="D51" s="36"/>
      <c r="E51" s="37"/>
      <c r="F51" s="37"/>
      <c r="G51" s="8"/>
      <c r="H51" s="8"/>
    </row>
    <row r="52" spans="1:13">
      <c r="A52" s="4">
        <v>901</v>
      </c>
      <c r="B52" s="8"/>
      <c r="C52" s="8"/>
      <c r="D52" s="36"/>
      <c r="E52" s="37"/>
      <c r="F52" s="37"/>
      <c r="G52" s="8"/>
      <c r="H52" s="8"/>
    </row>
    <row r="53" spans="1:13">
      <c r="A53" s="4">
        <v>902</v>
      </c>
      <c r="B53" s="8"/>
      <c r="C53" s="8"/>
      <c r="D53" s="36"/>
      <c r="E53" s="37"/>
      <c r="F53" s="37"/>
      <c r="G53" s="8"/>
      <c r="H53" s="8"/>
    </row>
    <row r="54" spans="1:13">
      <c r="A54" s="4"/>
      <c r="B54" s="8"/>
      <c r="C54" s="8"/>
      <c r="D54" s="36"/>
      <c r="E54" s="37"/>
      <c r="F54" s="37"/>
      <c r="G54" s="8"/>
      <c r="H54" s="8"/>
    </row>
    <row r="55" spans="1:13">
      <c r="A55" s="4"/>
      <c r="B55" s="8"/>
      <c r="C55" s="8"/>
      <c r="D55" s="36"/>
      <c r="E55" s="37"/>
      <c r="F55" s="37"/>
      <c r="G55" s="8"/>
      <c r="H55" s="8"/>
    </row>
    <row r="56" spans="1:13">
      <c r="A56" s="4"/>
      <c r="B56" s="8"/>
      <c r="C56" s="8"/>
      <c r="D56" s="36"/>
      <c r="E56" s="37"/>
      <c r="F56" s="37"/>
      <c r="G56" s="8"/>
      <c r="H56" s="8"/>
    </row>
    <row r="57" spans="1:13">
      <c r="A57" s="4"/>
      <c r="B57" s="8"/>
      <c r="C57" s="8"/>
      <c r="D57" s="36"/>
      <c r="E57" s="37"/>
      <c r="F57" s="37"/>
      <c r="G57" s="8"/>
      <c r="H57" s="8"/>
    </row>
    <row r="58" spans="1:13">
      <c r="A58" s="4"/>
      <c r="B58" s="8"/>
      <c r="C58" s="8"/>
      <c r="D58" s="36"/>
      <c r="E58" s="37"/>
      <c r="F58" s="37"/>
      <c r="G58" s="8"/>
      <c r="H58" s="8"/>
    </row>
    <row r="59" spans="1:13">
      <c r="A59" s="4"/>
      <c r="B59" s="8"/>
      <c r="C59" s="8"/>
      <c r="D59" s="36"/>
      <c r="E59" s="37"/>
      <c r="F59" s="37"/>
      <c r="G59" s="8"/>
      <c r="H59" s="8"/>
    </row>
    <row r="60" spans="1:13">
      <c r="A60" s="4"/>
      <c r="B60" s="8"/>
      <c r="C60" s="8"/>
      <c r="D60" s="36"/>
      <c r="E60" s="37"/>
      <c r="F60" s="37"/>
      <c r="G60" s="8"/>
      <c r="H60" s="8"/>
    </row>
    <row r="61" spans="1:13">
      <c r="A61" s="4"/>
      <c r="B61" s="8"/>
      <c r="C61" s="8"/>
      <c r="D61" s="36"/>
      <c r="E61" s="37"/>
      <c r="F61" s="37"/>
      <c r="G61" s="8"/>
      <c r="H61" s="8"/>
    </row>
    <row r="62" spans="1:13">
      <c r="A62" s="4"/>
      <c r="B62" s="8"/>
      <c r="C62" s="8"/>
      <c r="D62" s="36"/>
      <c r="E62" s="37"/>
      <c r="F62" s="37"/>
      <c r="G62" s="8"/>
      <c r="H62" s="8"/>
    </row>
    <row r="63" spans="1:13">
      <c r="A63" s="4"/>
      <c r="B63" s="8"/>
      <c r="C63" s="8"/>
      <c r="D63" s="36"/>
      <c r="E63" s="37"/>
      <c r="F63" s="37"/>
      <c r="G63" s="8"/>
      <c r="H63" s="8"/>
    </row>
    <row r="64" spans="1:13">
      <c r="A64" s="4"/>
      <c r="B64" s="8"/>
      <c r="C64" s="8"/>
      <c r="D64" s="36"/>
      <c r="E64" s="37"/>
      <c r="F64" s="37"/>
      <c r="G64" s="8"/>
      <c r="H64" s="8"/>
    </row>
    <row r="65" spans="1:8">
      <c r="A65" s="4"/>
      <c r="B65" s="8"/>
      <c r="C65" s="8"/>
      <c r="D65" s="36"/>
      <c r="E65" s="37"/>
      <c r="F65" s="37"/>
      <c r="G65" s="8"/>
      <c r="H65" s="8"/>
    </row>
    <row r="66" spans="1:8">
      <c r="A66" s="4"/>
      <c r="B66" s="8"/>
      <c r="C66" s="8"/>
      <c r="D66" s="36"/>
      <c r="E66" s="37"/>
      <c r="F66" s="37"/>
      <c r="G66" s="8"/>
      <c r="H66" s="8"/>
    </row>
    <row r="67" spans="1:8">
      <c r="A67" s="4"/>
      <c r="B67" s="8"/>
      <c r="C67" s="8"/>
      <c r="D67" s="36"/>
      <c r="E67" s="37"/>
      <c r="F67" s="37"/>
      <c r="G67" s="8"/>
      <c r="H67" s="8"/>
    </row>
    <row r="68" spans="1:8">
      <c r="A68" s="4"/>
      <c r="B68" s="8"/>
      <c r="C68" s="8"/>
      <c r="D68" s="36"/>
      <c r="E68" s="37"/>
      <c r="F68" s="37"/>
      <c r="G68" s="8"/>
      <c r="H68" s="8"/>
    </row>
    <row r="69" spans="1:8">
      <c r="A69" s="4"/>
      <c r="B69" s="8"/>
      <c r="C69" s="8"/>
      <c r="D69" s="36"/>
      <c r="E69" s="37"/>
      <c r="F69" s="37"/>
      <c r="G69" s="8"/>
      <c r="H69" s="8"/>
    </row>
    <row r="70" spans="1:8">
      <c r="A70" s="4"/>
      <c r="B70" s="8"/>
      <c r="C70" s="8"/>
      <c r="D70" s="36"/>
      <c r="E70" s="37"/>
      <c r="F70" s="37"/>
      <c r="G70" s="8"/>
      <c r="H70" s="8"/>
    </row>
    <row r="71" spans="1:8">
      <c r="A71" s="4"/>
      <c r="B71" s="8"/>
      <c r="C71" s="8"/>
      <c r="D71" s="36"/>
      <c r="E71" s="37"/>
      <c r="F71" s="37"/>
      <c r="G71" s="8"/>
      <c r="H71" s="8"/>
    </row>
    <row r="72" spans="1:8">
      <c r="A72" s="4"/>
      <c r="B72" s="8"/>
      <c r="C72" s="8"/>
      <c r="D72" s="36"/>
      <c r="E72" s="37"/>
      <c r="F72" s="37"/>
      <c r="G72" s="8"/>
      <c r="H72" s="8"/>
    </row>
    <row r="73" spans="1:8">
      <c r="A73" s="4"/>
      <c r="B73" s="8"/>
      <c r="C73" s="8"/>
      <c r="D73" s="36"/>
      <c r="E73" s="37"/>
      <c r="F73" s="37"/>
      <c r="G73" s="8"/>
      <c r="H73" s="8"/>
    </row>
    <row r="74" spans="1:8">
      <c r="A74" s="4"/>
      <c r="B74" s="8"/>
      <c r="C74" s="8"/>
      <c r="D74" s="36"/>
      <c r="E74" s="37"/>
      <c r="F74" s="37"/>
      <c r="G74" s="8"/>
      <c r="H74" s="8"/>
    </row>
    <row r="75" spans="1:8">
      <c r="A75" s="4"/>
      <c r="B75" s="8"/>
      <c r="C75" s="8"/>
      <c r="D75" s="36"/>
      <c r="E75" s="37"/>
      <c r="F75" s="37"/>
      <c r="G75" s="8"/>
      <c r="H75" s="8"/>
    </row>
    <row r="76" spans="1:8">
      <c r="A76" s="4"/>
      <c r="B76" s="8"/>
      <c r="C76" s="8"/>
      <c r="D76" s="36"/>
      <c r="E76" s="37"/>
      <c r="F76" s="37"/>
      <c r="G76" s="8"/>
      <c r="H76" s="8"/>
    </row>
    <row r="77" spans="1:8">
      <c r="A77" s="4"/>
      <c r="B77" s="8"/>
      <c r="C77" s="8"/>
      <c r="D77" s="36"/>
      <c r="E77" s="37"/>
      <c r="F77" s="37"/>
      <c r="G77" s="8"/>
      <c r="H77" s="8"/>
    </row>
    <row r="78" spans="1:8">
      <c r="A78" s="4"/>
      <c r="B78" s="8"/>
      <c r="C78" s="8"/>
      <c r="D78" s="36"/>
      <c r="E78" s="37"/>
      <c r="F78" s="37"/>
      <c r="G78" s="8"/>
      <c r="H78" s="8"/>
    </row>
    <row r="79" spans="1:8">
      <c r="A79" s="4"/>
      <c r="B79" s="8"/>
      <c r="C79" s="8"/>
      <c r="D79" s="36"/>
      <c r="E79" s="37"/>
      <c r="F79" s="37"/>
      <c r="G79" s="8"/>
      <c r="H79" s="8"/>
    </row>
    <row r="80" spans="1:8">
      <c r="A80" s="4"/>
      <c r="B80" s="8"/>
      <c r="C80" s="8"/>
      <c r="D80" s="36"/>
      <c r="E80" s="37"/>
      <c r="F80" s="37"/>
      <c r="G80" s="8"/>
      <c r="H80" s="8"/>
    </row>
  </sheetData>
  <mergeCells count="3">
    <mergeCell ref="M1:N1"/>
    <mergeCell ref="S1:T1"/>
    <mergeCell ref="P1:Q1"/>
  </mergeCells>
  <phoneticPr fontId="1"/>
  <printOptions gridLinesSet="0"/>
  <pageMargins left="0.75" right="0.75" top="1" bottom="1" header="0.5" footer="0.5"/>
  <pageSetup paperSize="9" orientation="portrait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契約設備内訳表</vt:lpstr>
      <vt:lpstr>【補助シート】契約設備内訳表（負荷）</vt:lpstr>
      <vt:lpstr>（負荷設備営配登録）</vt:lpstr>
      <vt:lpstr>計算書（非表示）</vt:lpstr>
      <vt:lpstr>機器ｺｰﾄﾞ（非表示）</vt:lpstr>
      <vt:lpstr>'【補助シート】契約設備内訳表（負荷）'!Print_Area</vt:lpstr>
      <vt:lpstr>契約設備内訳表!Print_Area</vt:lpstr>
      <vt:lpstr>'【補助シート】契約設備内訳表（負荷）'!Print_Titles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友和</dc:creator>
  <cp:lastModifiedBy>間方 智哉</cp:lastModifiedBy>
  <cp:lastPrinted>2020-06-19T07:02:09Z</cp:lastPrinted>
  <dcterms:created xsi:type="dcterms:W3CDTF">2005-05-11T02:47:22Z</dcterms:created>
  <dcterms:modified xsi:type="dcterms:W3CDTF">2021-06-14T01:59:15Z</dcterms:modified>
</cp:coreProperties>
</file>