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66925"/>
  <xr:revisionPtr revIDLastSave="0" documentId="13_ncr:1_{B18326F0-B019-4AFC-A966-1BCB81DC09E5}" xr6:coauthVersionLast="47" xr6:coauthVersionMax="47" xr10:uidLastSave="{00000000-0000-0000-0000-000000000000}"/>
  <workbookProtection workbookAlgorithmName="SHA-512" workbookHashValue="/mkAkk+RZhpBDKQn2PkRc+u0/aaPTozNC+BI07yCiK1fxyWZIOqPsK7ggiaJYsE/+mKikXe2xdFXc/3P6rxMVw==" workbookSaltValue="qO6ZaP6L2kMk8oCr1afnuA==" workbookSpinCount="100000" lockStructure="1"/>
  <bookViews>
    <workbookView xWindow="-120" yWindow="-120" windowWidth="51840" windowHeight="21120" xr2:uid="{3F8E93F0-9E81-47FD-B3A8-921B7D0D3A5E}"/>
  </bookViews>
  <sheets>
    <sheet name="電気料金シミュレーション" sheetId="7" r:id="rId1"/>
    <sheet name="電気料金シミュレーション(編集用)" sheetId="10" state="veryHidden" r:id="rId2"/>
    <sheet name="単価表" sheetId="1" state="veryHidden" r:id="rId3"/>
    <sheet name="計算用" sheetId="6" state="veryHidden" r:id="rId4"/>
  </sheets>
  <definedNames>
    <definedName name="_xlnm.Print_Area" localSheetId="0">電気料金シミュレーション!$B$2:$I$41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0" l="1"/>
  <c r="C14" i="10"/>
  <c r="C6" i="10"/>
  <c r="B29" i="7"/>
  <c r="B27" i="7"/>
  <c r="B25" i="7"/>
  <c r="B24" i="7"/>
  <c r="B23" i="7"/>
  <c r="B22" i="7"/>
  <c r="B21" i="7"/>
  <c r="B25" i="10"/>
  <c r="B30" i="7" s="1"/>
  <c r="B24" i="10"/>
  <c r="B23" i="10"/>
  <c r="B28" i="7" s="1"/>
  <c r="B22" i="10"/>
  <c r="B21" i="10"/>
  <c r="B26" i="7" s="1"/>
  <c r="B20" i="10"/>
  <c r="B19" i="10"/>
  <c r="B18" i="10"/>
  <c r="B17" i="10"/>
  <c r="B16" i="10"/>
  <c r="B15" i="10"/>
  <c r="B20" i="7" s="1"/>
  <c r="B14" i="10"/>
  <c r="B19" i="7" s="1"/>
  <c r="C5" i="10"/>
  <c r="C24" i="10"/>
  <c r="C23" i="10"/>
  <c r="C22" i="10"/>
  <c r="C21" i="10"/>
  <c r="C20" i="10"/>
  <c r="C18" i="10"/>
  <c r="C17" i="10"/>
  <c r="C16" i="10"/>
  <c r="C15" i="10"/>
  <c r="C25" i="10"/>
  <c r="C70" i="6" l="1"/>
  <c r="C69" i="6"/>
  <c r="C68" i="6"/>
  <c r="C67" i="6"/>
  <c r="C66" i="6"/>
  <c r="C65" i="6"/>
  <c r="C64" i="6"/>
  <c r="C63" i="6"/>
  <c r="C62" i="6"/>
  <c r="C61" i="6"/>
  <c r="C60" i="6"/>
  <c r="C59" i="6"/>
  <c r="C52" i="6"/>
  <c r="C51" i="6"/>
  <c r="C50" i="6"/>
  <c r="C49" i="6"/>
  <c r="C48" i="6"/>
  <c r="C47" i="6"/>
  <c r="C46" i="6"/>
  <c r="C45" i="6"/>
  <c r="C44" i="6"/>
  <c r="C43" i="6"/>
  <c r="C42" i="6"/>
  <c r="C41" i="6"/>
  <c r="C34" i="6"/>
  <c r="C33" i="6"/>
  <c r="C32" i="6"/>
  <c r="C31" i="6"/>
  <c r="C30" i="6"/>
  <c r="C29" i="6"/>
  <c r="C28" i="6"/>
  <c r="C27" i="6"/>
  <c r="C26" i="6"/>
  <c r="C25" i="6"/>
  <c r="C24" i="6"/>
  <c r="C23" i="6"/>
  <c r="C16" i="6"/>
  <c r="C15" i="6"/>
  <c r="C14" i="6"/>
  <c r="C13" i="6"/>
  <c r="C12" i="6"/>
  <c r="C11" i="6"/>
  <c r="C10" i="6"/>
  <c r="C9" i="6"/>
  <c r="C8" i="6"/>
  <c r="C7" i="6"/>
  <c r="C6" i="6"/>
  <c r="C5" i="6"/>
  <c r="D70" i="6"/>
  <c r="D69" i="6"/>
  <c r="D68" i="6"/>
  <c r="D67" i="6"/>
  <c r="D66" i="6"/>
  <c r="D65" i="6"/>
  <c r="D64" i="6"/>
  <c r="D63" i="6"/>
  <c r="D62" i="6"/>
  <c r="D61" i="6"/>
  <c r="D60" i="6"/>
  <c r="D59" i="6"/>
  <c r="D52" i="6"/>
  <c r="D51" i="6"/>
  <c r="D50" i="6"/>
  <c r="D49" i="6"/>
  <c r="D48" i="6"/>
  <c r="D47" i="6"/>
  <c r="D46" i="6"/>
  <c r="D45" i="6"/>
  <c r="D44" i="6"/>
  <c r="D43" i="6"/>
  <c r="D42" i="6"/>
  <c r="D41" i="6"/>
  <c r="D34" i="6"/>
  <c r="D33" i="6"/>
  <c r="D32" i="6"/>
  <c r="D31" i="6"/>
  <c r="D30" i="6"/>
  <c r="D29" i="6"/>
  <c r="D28" i="6"/>
  <c r="D27" i="6"/>
  <c r="D26" i="6"/>
  <c r="D25" i="6"/>
  <c r="D24" i="6"/>
  <c r="D23" i="6"/>
  <c r="D16" i="6"/>
  <c r="K16" i="6" s="1"/>
  <c r="D15" i="6"/>
  <c r="V15" i="6" s="1"/>
  <c r="D14" i="6"/>
  <c r="V14" i="6" s="1"/>
  <c r="D13" i="6"/>
  <c r="W13" i="6" s="1"/>
  <c r="D12" i="6"/>
  <c r="Q12" i="6" s="1"/>
  <c r="D11" i="6"/>
  <c r="P11" i="6" s="1"/>
  <c r="D10" i="6"/>
  <c r="Q10" i="6" s="1"/>
  <c r="D9" i="6"/>
  <c r="T9" i="6" s="1"/>
  <c r="D8" i="6"/>
  <c r="L8" i="6" s="1"/>
  <c r="D7" i="6"/>
  <c r="H7" i="6" s="1"/>
  <c r="D6" i="6"/>
  <c r="L6" i="6" s="1"/>
  <c r="D5" i="6"/>
  <c r="W5" i="6" s="1"/>
  <c r="C31" i="7"/>
  <c r="O61" i="6" l="1"/>
  <c r="J61" i="6"/>
  <c r="U61" i="6"/>
  <c r="U62" i="6"/>
  <c r="J62" i="6"/>
  <c r="O62" i="6"/>
  <c r="U63" i="6"/>
  <c r="J63" i="6"/>
  <c r="O63" i="6"/>
  <c r="U64" i="6"/>
  <c r="O64" i="6"/>
  <c r="J64" i="6"/>
  <c r="J65" i="6"/>
  <c r="U65" i="6"/>
  <c r="O65" i="6"/>
  <c r="J59" i="6"/>
  <c r="U59" i="6"/>
  <c r="O59" i="6"/>
  <c r="U60" i="6"/>
  <c r="J60" i="6"/>
  <c r="O60" i="6"/>
  <c r="U66" i="6"/>
  <c r="J66" i="6"/>
  <c r="O66" i="6"/>
  <c r="O67" i="6"/>
  <c r="U67" i="6"/>
  <c r="J67" i="6"/>
  <c r="O68" i="6"/>
  <c r="J68" i="6"/>
  <c r="U68" i="6"/>
  <c r="U69" i="6"/>
  <c r="O69" i="6"/>
  <c r="J69" i="6"/>
  <c r="U70" i="6"/>
  <c r="J70" i="6"/>
  <c r="O70" i="6"/>
  <c r="L70" i="6"/>
  <c r="W70" i="6"/>
  <c r="Q70" i="6"/>
  <c r="L69" i="6"/>
  <c r="W69" i="6"/>
  <c r="Q69" i="6"/>
  <c r="L62" i="6"/>
  <c r="W62" i="6"/>
  <c r="Q62" i="6"/>
  <c r="H61" i="6"/>
  <c r="L61" i="6"/>
  <c r="Q61" i="6"/>
  <c r="W61" i="6"/>
  <c r="V63" i="6"/>
  <c r="L63" i="6"/>
  <c r="W63" i="6"/>
  <c r="Q63" i="6"/>
  <c r="L66" i="6"/>
  <c r="Q66" i="6"/>
  <c r="W66" i="6"/>
  <c r="L67" i="6"/>
  <c r="Q67" i="6"/>
  <c r="W67" i="6"/>
  <c r="Q64" i="6"/>
  <c r="L64" i="6"/>
  <c r="W64" i="6"/>
  <c r="H65" i="6"/>
  <c r="L65" i="6"/>
  <c r="Q65" i="6"/>
  <c r="W65" i="6"/>
  <c r="L68" i="6"/>
  <c r="Q68" i="6"/>
  <c r="W68" i="6"/>
  <c r="W59" i="6"/>
  <c r="L59" i="6"/>
  <c r="Q59" i="6"/>
  <c r="W60" i="6"/>
  <c r="L60" i="6"/>
  <c r="Q60" i="6"/>
  <c r="L32" i="6"/>
  <c r="W32" i="6"/>
  <c r="Q32" i="6"/>
  <c r="I34" i="6"/>
  <c r="W34" i="6"/>
  <c r="Q34" i="6"/>
  <c r="L34" i="6"/>
  <c r="W33" i="6"/>
  <c r="Q33" i="6"/>
  <c r="L33" i="6"/>
  <c r="N23" i="6"/>
  <c r="W23" i="6"/>
  <c r="Q23" i="6"/>
  <c r="L23" i="6"/>
  <c r="W24" i="6"/>
  <c r="Q24" i="6"/>
  <c r="L24" i="6"/>
  <c r="I25" i="6"/>
  <c r="L25" i="6"/>
  <c r="W25" i="6"/>
  <c r="Q25" i="6"/>
  <c r="I26" i="6"/>
  <c r="L26" i="6"/>
  <c r="Q26" i="6"/>
  <c r="W26" i="6"/>
  <c r="N27" i="6"/>
  <c r="W27" i="6"/>
  <c r="L27" i="6"/>
  <c r="Q27" i="6"/>
  <c r="W28" i="6"/>
  <c r="L28" i="6"/>
  <c r="Q28" i="6"/>
  <c r="T29" i="6"/>
  <c r="W29" i="6"/>
  <c r="L29" i="6"/>
  <c r="Q29" i="6"/>
  <c r="Q30" i="6"/>
  <c r="W30" i="6"/>
  <c r="L30" i="6"/>
  <c r="P31" i="6"/>
  <c r="Q31" i="6"/>
  <c r="W31" i="6"/>
  <c r="L31" i="6"/>
  <c r="V44" i="6"/>
  <c r="L44" i="6"/>
  <c r="Q44" i="6"/>
  <c r="W44" i="6"/>
  <c r="L45" i="6"/>
  <c r="Q45" i="6"/>
  <c r="W45" i="6"/>
  <c r="L47" i="6"/>
  <c r="Q47" i="6"/>
  <c r="W47" i="6"/>
  <c r="N46" i="6"/>
  <c r="L46" i="6"/>
  <c r="Q46" i="6"/>
  <c r="W46" i="6"/>
  <c r="T48" i="6"/>
  <c r="L48" i="6"/>
  <c r="Q48" i="6"/>
  <c r="W48" i="6"/>
  <c r="I42" i="6"/>
  <c r="L42" i="6"/>
  <c r="Q42" i="6"/>
  <c r="W42" i="6"/>
  <c r="L41" i="6"/>
  <c r="Q41" i="6"/>
  <c r="W41" i="6"/>
  <c r="L43" i="6"/>
  <c r="Q43" i="6"/>
  <c r="W43" i="6"/>
  <c r="Q49" i="6"/>
  <c r="W49" i="6"/>
  <c r="L49" i="6"/>
  <c r="T50" i="6"/>
  <c r="Q50" i="6"/>
  <c r="W50" i="6"/>
  <c r="L50" i="6"/>
  <c r="W51" i="6"/>
  <c r="L51" i="6"/>
  <c r="Q51" i="6"/>
  <c r="W52" i="6"/>
  <c r="L52" i="6"/>
  <c r="Q52" i="6"/>
  <c r="Q6" i="6"/>
  <c r="Q7" i="6"/>
  <c r="Q8" i="6"/>
  <c r="W8" i="6"/>
  <c r="L5" i="6"/>
  <c r="Q5" i="6"/>
  <c r="L7" i="6"/>
  <c r="Q15" i="6"/>
  <c r="Q14" i="6"/>
  <c r="Q16" i="6"/>
  <c r="L11" i="6"/>
  <c r="W6" i="6"/>
  <c r="Q13" i="6"/>
  <c r="L10" i="6"/>
  <c r="L12" i="6"/>
  <c r="W7" i="6"/>
  <c r="L13" i="6"/>
  <c r="L15" i="6"/>
  <c r="W15" i="6"/>
  <c r="L16" i="6"/>
  <c r="W16" i="6"/>
  <c r="L14" i="6"/>
  <c r="W9" i="6"/>
  <c r="W10" i="6"/>
  <c r="Q9" i="6"/>
  <c r="W11" i="6"/>
  <c r="W12" i="6"/>
  <c r="Q11" i="6"/>
  <c r="L9" i="6"/>
  <c r="W14" i="6"/>
  <c r="C26" i="10"/>
  <c r="I59" i="6"/>
  <c r="I69" i="6"/>
  <c r="I68" i="6"/>
  <c r="H12" i="6"/>
  <c r="V59" i="6"/>
  <c r="N7" i="6"/>
  <c r="T67" i="6"/>
  <c r="I70" i="6"/>
  <c r="T63" i="6"/>
  <c r="T66" i="6"/>
  <c r="T62" i="6"/>
  <c r="T68" i="6"/>
  <c r="K59" i="6"/>
  <c r="K69" i="6"/>
  <c r="N62" i="6"/>
  <c r="T69" i="6"/>
  <c r="N59" i="6"/>
  <c r="N63" i="6"/>
  <c r="P59" i="6"/>
  <c r="P69" i="6"/>
  <c r="I61" i="6"/>
  <c r="N66" i="6"/>
  <c r="N67" i="6"/>
  <c r="N8" i="6"/>
  <c r="N44" i="6"/>
  <c r="K63" i="6"/>
  <c r="P67" i="6"/>
  <c r="I64" i="6"/>
  <c r="N68" i="6"/>
  <c r="T64" i="6"/>
  <c r="N61" i="6"/>
  <c r="P65" i="6"/>
  <c r="P61" i="6"/>
  <c r="N64" i="6"/>
  <c r="I62" i="6"/>
  <c r="I49" i="6"/>
  <c r="I63" i="6"/>
  <c r="I65" i="6"/>
  <c r="N69" i="6"/>
  <c r="T59" i="6"/>
  <c r="K65" i="6"/>
  <c r="N60" i="6"/>
  <c r="T65" i="6"/>
  <c r="I60" i="6"/>
  <c r="I46" i="6"/>
  <c r="P63" i="6"/>
  <c r="I66" i="6"/>
  <c r="N70" i="6"/>
  <c r="T60" i="6"/>
  <c r="K61" i="6"/>
  <c r="N65" i="6"/>
  <c r="K67" i="6"/>
  <c r="T70" i="6"/>
  <c r="I67" i="6"/>
  <c r="T61" i="6"/>
  <c r="E68" i="6"/>
  <c r="F66" i="6"/>
  <c r="F68" i="6"/>
  <c r="F70" i="6"/>
  <c r="I31" i="6"/>
  <c r="G64" i="6"/>
  <c r="G66" i="6"/>
  <c r="H60" i="6"/>
  <c r="V62" i="6"/>
  <c r="V66" i="6"/>
  <c r="H70" i="6"/>
  <c r="V70" i="6"/>
  <c r="K31" i="6"/>
  <c r="N52" i="6"/>
  <c r="K32" i="6"/>
  <c r="K60" i="6"/>
  <c r="K62" i="6"/>
  <c r="D71" i="6"/>
  <c r="N10" i="6"/>
  <c r="E67" i="6"/>
  <c r="E69" i="6"/>
  <c r="G59" i="6"/>
  <c r="G61" i="6"/>
  <c r="G63" i="6"/>
  <c r="G65" i="6"/>
  <c r="G67" i="6"/>
  <c r="G69" i="6"/>
  <c r="E60" i="6"/>
  <c r="E62" i="6"/>
  <c r="E64" i="6"/>
  <c r="E70" i="6"/>
  <c r="H66" i="6"/>
  <c r="H67" i="6"/>
  <c r="V67" i="6"/>
  <c r="H69" i="6"/>
  <c r="V69" i="6"/>
  <c r="F64" i="6"/>
  <c r="G60" i="6"/>
  <c r="G62" i="6"/>
  <c r="G70" i="6"/>
  <c r="H62" i="6"/>
  <c r="H64" i="6"/>
  <c r="H68" i="6"/>
  <c r="V11" i="6"/>
  <c r="F61" i="6"/>
  <c r="F63" i="6"/>
  <c r="F65" i="6"/>
  <c r="F67" i="6"/>
  <c r="F69" i="6"/>
  <c r="H59" i="6"/>
  <c r="V61" i="6"/>
  <c r="H63" i="6"/>
  <c r="V65" i="6"/>
  <c r="F12" i="6"/>
  <c r="P60" i="6"/>
  <c r="P62" i="6"/>
  <c r="P64" i="6"/>
  <c r="P66" i="6"/>
  <c r="P68" i="6"/>
  <c r="P70" i="6"/>
  <c r="E66" i="6"/>
  <c r="F60" i="6"/>
  <c r="F62" i="6"/>
  <c r="G68" i="6"/>
  <c r="I32" i="6"/>
  <c r="V60" i="6"/>
  <c r="V64" i="6"/>
  <c r="V68" i="6"/>
  <c r="K64" i="6"/>
  <c r="K66" i="6"/>
  <c r="K68" i="6"/>
  <c r="K70" i="6"/>
  <c r="E59" i="6"/>
  <c r="E61" i="6"/>
  <c r="E63" i="6"/>
  <c r="E65" i="6"/>
  <c r="N12" i="6"/>
  <c r="V12" i="6"/>
  <c r="F59" i="6"/>
  <c r="G12" i="6"/>
  <c r="N14" i="6"/>
  <c r="N47" i="6"/>
  <c r="N15" i="6"/>
  <c r="F16" i="6"/>
  <c r="K47" i="6"/>
  <c r="P47" i="6"/>
  <c r="E15" i="6"/>
  <c r="N48" i="6"/>
  <c r="N49" i="6"/>
  <c r="G16" i="6"/>
  <c r="K34" i="6"/>
  <c r="F45" i="6"/>
  <c r="T45" i="6"/>
  <c r="V16" i="6"/>
  <c r="P45" i="6"/>
  <c r="I43" i="6"/>
  <c r="T47" i="6"/>
  <c r="V23" i="6"/>
  <c r="I44" i="6"/>
  <c r="T51" i="6"/>
  <c r="I47" i="6"/>
  <c r="K14" i="6"/>
  <c r="K15" i="6"/>
  <c r="K23" i="6"/>
  <c r="H16" i="6"/>
  <c r="V5" i="6"/>
  <c r="G45" i="6"/>
  <c r="T41" i="6"/>
  <c r="K45" i="6"/>
  <c r="T44" i="6"/>
  <c r="I27" i="6"/>
  <c r="I45" i="6"/>
  <c r="T52" i="6"/>
  <c r="F48" i="6"/>
  <c r="I48" i="6"/>
  <c r="T42" i="6"/>
  <c r="G43" i="6"/>
  <c r="P51" i="6"/>
  <c r="I50" i="6"/>
  <c r="T30" i="6"/>
  <c r="V32" i="6"/>
  <c r="I51" i="6"/>
  <c r="F49" i="6"/>
  <c r="G49" i="6"/>
  <c r="V6" i="6"/>
  <c r="E42" i="6"/>
  <c r="N30" i="6"/>
  <c r="N31" i="6"/>
  <c r="P7" i="6"/>
  <c r="F43" i="6"/>
  <c r="T43" i="6"/>
  <c r="V31" i="6"/>
  <c r="G46" i="6"/>
  <c r="P15" i="6"/>
  <c r="V7" i="6"/>
  <c r="V42" i="6"/>
  <c r="F51" i="6"/>
  <c r="N50" i="6"/>
  <c r="N32" i="6"/>
  <c r="V48" i="6"/>
  <c r="P12" i="6"/>
  <c r="P14" i="6"/>
  <c r="F41" i="6"/>
  <c r="H46" i="6"/>
  <c r="N41" i="6"/>
  <c r="N42" i="6"/>
  <c r="T46" i="6"/>
  <c r="F31" i="6"/>
  <c r="K9" i="6"/>
  <c r="K41" i="6"/>
  <c r="H52" i="6"/>
  <c r="T31" i="6"/>
  <c r="K10" i="6"/>
  <c r="P23" i="6"/>
  <c r="I23" i="6"/>
  <c r="K49" i="6"/>
  <c r="V52" i="6"/>
  <c r="I8" i="6"/>
  <c r="K11" i="6"/>
  <c r="P32" i="6"/>
  <c r="P41" i="6"/>
  <c r="F47" i="6"/>
  <c r="I41" i="6"/>
  <c r="N45" i="6"/>
  <c r="T49" i="6"/>
  <c r="F42" i="6"/>
  <c r="N29" i="6"/>
  <c r="G51" i="6"/>
  <c r="N51" i="6"/>
  <c r="K51" i="6"/>
  <c r="K43" i="6"/>
  <c r="E31" i="6"/>
  <c r="K8" i="6"/>
  <c r="G41" i="6"/>
  <c r="V46" i="6"/>
  <c r="I52" i="6"/>
  <c r="P16" i="6"/>
  <c r="P43" i="6"/>
  <c r="N43" i="6"/>
  <c r="T34" i="6"/>
  <c r="I15" i="6"/>
  <c r="K12" i="6"/>
  <c r="P34" i="6"/>
  <c r="G47" i="6"/>
  <c r="P49" i="6"/>
  <c r="V13" i="6"/>
  <c r="P50" i="6"/>
  <c r="K50" i="6"/>
  <c r="K33" i="6"/>
  <c r="G44" i="6"/>
  <c r="H50" i="6"/>
  <c r="K5" i="6"/>
  <c r="P5" i="6"/>
  <c r="T25" i="6"/>
  <c r="N25" i="6"/>
  <c r="K25" i="6"/>
  <c r="P25" i="6"/>
  <c r="P13" i="6"/>
  <c r="H44" i="6"/>
  <c r="P48" i="6"/>
  <c r="K48" i="6"/>
  <c r="K6" i="6"/>
  <c r="P6" i="6"/>
  <c r="F26" i="6"/>
  <c r="K26" i="6"/>
  <c r="E26" i="6"/>
  <c r="P26" i="6"/>
  <c r="K13" i="6"/>
  <c r="P42" i="6"/>
  <c r="K42" i="6"/>
  <c r="E48" i="6"/>
  <c r="E50" i="6"/>
  <c r="G50" i="6"/>
  <c r="P8" i="6"/>
  <c r="T8" i="6"/>
  <c r="V8" i="6"/>
  <c r="G48" i="6"/>
  <c r="E44" i="6"/>
  <c r="E8" i="6"/>
  <c r="P28" i="6"/>
  <c r="I28" i="6"/>
  <c r="V28" i="6"/>
  <c r="V25" i="6"/>
  <c r="F8" i="6"/>
  <c r="P9" i="6"/>
  <c r="I9" i="6"/>
  <c r="V9" i="6"/>
  <c r="H9" i="6"/>
  <c r="G42" i="6"/>
  <c r="H48" i="6"/>
  <c r="P52" i="6"/>
  <c r="K52" i="6"/>
  <c r="T5" i="6"/>
  <c r="T10" i="6"/>
  <c r="P10" i="6"/>
  <c r="I10" i="6"/>
  <c r="V10" i="6"/>
  <c r="G10" i="6"/>
  <c r="P27" i="6"/>
  <c r="H42" i="6"/>
  <c r="P46" i="6"/>
  <c r="K46" i="6"/>
  <c r="E52" i="6"/>
  <c r="H10" i="6"/>
  <c r="E46" i="6"/>
  <c r="F52" i="6"/>
  <c r="T33" i="6"/>
  <c r="G33" i="6"/>
  <c r="I33" i="6"/>
  <c r="V33" i="6"/>
  <c r="F33" i="6"/>
  <c r="E33" i="6"/>
  <c r="N33" i="6"/>
  <c r="P44" i="6"/>
  <c r="K44" i="6"/>
  <c r="F50" i="6"/>
  <c r="F44" i="6"/>
  <c r="N24" i="6"/>
  <c r="K24" i="6"/>
  <c r="P24" i="6"/>
  <c r="K7" i="6"/>
  <c r="G7" i="6"/>
  <c r="F7" i="6"/>
  <c r="T7" i="6"/>
  <c r="K27" i="6"/>
  <c r="V24" i="6"/>
  <c r="G26" i="6"/>
  <c r="P29" i="6"/>
  <c r="I29" i="6"/>
  <c r="V29" i="6"/>
  <c r="V26" i="6"/>
  <c r="G8" i="6"/>
  <c r="T26" i="6"/>
  <c r="P30" i="6"/>
  <c r="I30" i="6"/>
  <c r="V30" i="6"/>
  <c r="K28" i="6"/>
  <c r="V27" i="6"/>
  <c r="N26" i="6"/>
  <c r="V50" i="6"/>
  <c r="E7" i="6"/>
  <c r="T27" i="6"/>
  <c r="K29" i="6"/>
  <c r="H8" i="6"/>
  <c r="E29" i="6"/>
  <c r="K30" i="6"/>
  <c r="P33" i="6"/>
  <c r="I24" i="6"/>
  <c r="N28" i="6"/>
  <c r="F46" i="6"/>
  <c r="G52" i="6"/>
  <c r="D53" i="6"/>
  <c r="H14" i="6"/>
  <c r="G31" i="6"/>
  <c r="N34" i="6"/>
  <c r="E41" i="6"/>
  <c r="E43" i="6"/>
  <c r="E45" i="6"/>
  <c r="E47" i="6"/>
  <c r="E49" i="6"/>
  <c r="E51" i="6"/>
  <c r="H41" i="6"/>
  <c r="V41" i="6"/>
  <c r="H43" i="6"/>
  <c r="V43" i="6"/>
  <c r="H45" i="6"/>
  <c r="V45" i="6"/>
  <c r="H47" i="6"/>
  <c r="V47" i="6"/>
  <c r="H49" i="6"/>
  <c r="V49" i="6"/>
  <c r="H51" i="6"/>
  <c r="V51" i="6"/>
  <c r="I14" i="6"/>
  <c r="V34" i="6"/>
  <c r="T23" i="6"/>
  <c r="T24" i="6"/>
  <c r="T28" i="6"/>
  <c r="E23" i="6"/>
  <c r="E25" i="6"/>
  <c r="F23" i="6"/>
  <c r="F25" i="6"/>
  <c r="G23" i="6"/>
  <c r="G25" i="6"/>
  <c r="E27" i="6"/>
  <c r="F27" i="6"/>
  <c r="F29" i="6"/>
  <c r="G27" i="6"/>
  <c r="G29" i="6"/>
  <c r="I16" i="6"/>
  <c r="N16" i="6"/>
  <c r="T13" i="6"/>
  <c r="E13" i="6"/>
  <c r="N13" i="6"/>
  <c r="G6" i="6"/>
  <c r="I6" i="6"/>
  <c r="F30" i="6"/>
  <c r="I12" i="6"/>
  <c r="E28" i="6"/>
  <c r="G30" i="6"/>
  <c r="E30" i="6"/>
  <c r="G13" i="6"/>
  <c r="I13" i="6"/>
  <c r="F13" i="6"/>
  <c r="H34" i="6"/>
  <c r="D17" i="6"/>
  <c r="N5" i="6"/>
  <c r="H32" i="6"/>
  <c r="E32" i="6"/>
  <c r="F32" i="6"/>
  <c r="N11" i="6"/>
  <c r="H11" i="6"/>
  <c r="G11" i="6"/>
  <c r="I11" i="6"/>
  <c r="F11" i="6"/>
  <c r="E11" i="6"/>
  <c r="T11" i="6"/>
  <c r="F28" i="6"/>
  <c r="T32" i="6"/>
  <c r="E14" i="6"/>
  <c r="T14" i="6"/>
  <c r="G14" i="6"/>
  <c r="F14" i="6"/>
  <c r="E24" i="6"/>
  <c r="F24" i="6"/>
  <c r="G24" i="6"/>
  <c r="H26" i="6"/>
  <c r="E34" i="6"/>
  <c r="T6" i="6"/>
  <c r="G28" i="6"/>
  <c r="H24" i="6"/>
  <c r="F34" i="6"/>
  <c r="G32" i="6"/>
  <c r="H30" i="6"/>
  <c r="H15" i="6"/>
  <c r="T15" i="6"/>
  <c r="G15" i="6"/>
  <c r="F15" i="6"/>
  <c r="H28" i="6"/>
  <c r="E12" i="6"/>
  <c r="N6" i="6"/>
  <c r="T12" i="6"/>
  <c r="G34" i="6"/>
  <c r="I7" i="6"/>
  <c r="D35" i="6"/>
  <c r="N9" i="6"/>
  <c r="H23" i="6"/>
  <c r="H25" i="6"/>
  <c r="H27" i="6"/>
  <c r="H29" i="6"/>
  <c r="H31" i="6"/>
  <c r="H33" i="6"/>
  <c r="T16" i="6"/>
  <c r="E16" i="6"/>
  <c r="I5" i="6"/>
  <c r="G5" i="6"/>
  <c r="E5" i="6"/>
  <c r="H5" i="6"/>
  <c r="F5" i="6"/>
  <c r="E9" i="6"/>
  <c r="F9" i="6"/>
  <c r="E6" i="6"/>
  <c r="G9" i="6"/>
  <c r="H6" i="6"/>
  <c r="F10" i="6"/>
  <c r="H13" i="6"/>
  <c r="F6" i="6"/>
  <c r="E10" i="6"/>
  <c r="Q71" i="6" l="1"/>
  <c r="V71" i="6"/>
  <c r="P71" i="6"/>
  <c r="N71" i="6"/>
  <c r="W53" i="6"/>
  <c r="L71" i="6"/>
  <c r="K71" i="6"/>
  <c r="R70" i="6"/>
  <c r="F71" i="6"/>
  <c r="M68" i="6"/>
  <c r="X68" i="6"/>
  <c r="R68" i="6"/>
  <c r="X65" i="6"/>
  <c r="R65" i="6"/>
  <c r="X63" i="6"/>
  <c r="R63" i="6"/>
  <c r="M63" i="6"/>
  <c r="R64" i="6"/>
  <c r="X64" i="6"/>
  <c r="M64" i="6"/>
  <c r="G71" i="6"/>
  <c r="M61" i="6"/>
  <c r="R61" i="6"/>
  <c r="H71" i="6"/>
  <c r="E71" i="6"/>
  <c r="X61" i="6"/>
  <c r="X66" i="6"/>
  <c r="R66" i="6"/>
  <c r="R60" i="6"/>
  <c r="X60" i="6"/>
  <c r="X69" i="6"/>
  <c r="R69" i="6"/>
  <c r="M65" i="6"/>
  <c r="M60" i="6"/>
  <c r="V53" i="6"/>
  <c r="O31" i="6"/>
  <c r="R31" i="6" s="1"/>
  <c r="M69" i="6"/>
  <c r="I71" i="6"/>
  <c r="T71" i="6"/>
  <c r="X70" i="6"/>
  <c r="X67" i="6"/>
  <c r="R67" i="6"/>
  <c r="M62" i="6"/>
  <c r="M66" i="6"/>
  <c r="M70" i="6"/>
  <c r="R62" i="6"/>
  <c r="W71" i="6"/>
  <c r="M67" i="6"/>
  <c r="X62" i="6"/>
  <c r="U7" i="6"/>
  <c r="X7" i="6" s="1"/>
  <c r="H16" i="10" s="1" a="1"/>
  <c r="H16" i="10" s="1"/>
  <c r="J8" i="6"/>
  <c r="M8" i="6" s="1"/>
  <c r="N53" i="6"/>
  <c r="U52" i="6"/>
  <c r="X52" i="6" s="1"/>
  <c r="J52" i="6"/>
  <c r="M52" i="6" s="1"/>
  <c r="O52" i="6"/>
  <c r="R52" i="6" s="1"/>
  <c r="P53" i="6"/>
  <c r="J44" i="6"/>
  <c r="M44" i="6" s="1"/>
  <c r="U44" i="6"/>
  <c r="X44" i="6" s="1"/>
  <c r="O44" i="6"/>
  <c r="R44" i="6" s="1"/>
  <c r="J7" i="6"/>
  <c r="M7" i="6" s="1"/>
  <c r="O43" i="6"/>
  <c r="R43" i="6" s="1"/>
  <c r="J43" i="6"/>
  <c r="M43" i="6" s="1"/>
  <c r="U43" i="6"/>
  <c r="X43" i="6" s="1"/>
  <c r="F53" i="6"/>
  <c r="G53" i="6"/>
  <c r="O48" i="6"/>
  <c r="R48" i="6" s="1"/>
  <c r="U48" i="6"/>
  <c r="X48" i="6" s="1"/>
  <c r="J48" i="6"/>
  <c r="M48" i="6" s="1"/>
  <c r="U51" i="6"/>
  <c r="X51" i="6" s="1"/>
  <c r="J51" i="6"/>
  <c r="M51" i="6" s="1"/>
  <c r="O51" i="6"/>
  <c r="R51" i="6" s="1"/>
  <c r="J49" i="6"/>
  <c r="M49" i="6" s="1"/>
  <c r="U49" i="6"/>
  <c r="X49" i="6" s="1"/>
  <c r="O49" i="6"/>
  <c r="R49" i="6" s="1"/>
  <c r="J42" i="6"/>
  <c r="M42" i="6" s="1"/>
  <c r="O42" i="6"/>
  <c r="R42" i="6" s="1"/>
  <c r="U42" i="6"/>
  <c r="X42" i="6" s="1"/>
  <c r="O41" i="6"/>
  <c r="U41" i="6"/>
  <c r="J41" i="6"/>
  <c r="M41" i="6" s="1"/>
  <c r="H53" i="6"/>
  <c r="U50" i="6"/>
  <c r="X50" i="6" s="1"/>
  <c r="O50" i="6"/>
  <c r="R50" i="6" s="1"/>
  <c r="J50" i="6"/>
  <c r="M50" i="6" s="1"/>
  <c r="L53" i="6"/>
  <c r="U47" i="6"/>
  <c r="X47" i="6" s="1"/>
  <c r="J47" i="6"/>
  <c r="M47" i="6" s="1"/>
  <c r="O47" i="6"/>
  <c r="R47" i="6" s="1"/>
  <c r="Q53" i="6"/>
  <c r="O7" i="6"/>
  <c r="R7" i="6" s="1"/>
  <c r="J45" i="6"/>
  <c r="M45" i="6" s="1"/>
  <c r="O45" i="6"/>
  <c r="R45" i="6" s="1"/>
  <c r="U45" i="6"/>
  <c r="X45" i="6" s="1"/>
  <c r="O13" i="6"/>
  <c r="R13" i="6" s="1"/>
  <c r="O46" i="6"/>
  <c r="R46" i="6" s="1"/>
  <c r="J46" i="6"/>
  <c r="M46" i="6" s="1"/>
  <c r="U46" i="6"/>
  <c r="X46" i="6" s="1"/>
  <c r="J31" i="6"/>
  <c r="M31" i="6" s="1"/>
  <c r="K53" i="6"/>
  <c r="U8" i="6"/>
  <c r="X8" i="6" s="1"/>
  <c r="O8" i="6"/>
  <c r="R8" i="6" s="1"/>
  <c r="J29" i="6"/>
  <c r="M29" i="6" s="1"/>
  <c r="O29" i="6"/>
  <c r="R29" i="6" s="1"/>
  <c r="I53" i="6"/>
  <c r="O25" i="6"/>
  <c r="R25" i="6" s="1"/>
  <c r="J25" i="6"/>
  <c r="M25" i="6" s="1"/>
  <c r="J30" i="6"/>
  <c r="M30" i="6" s="1"/>
  <c r="O30" i="6"/>
  <c r="R30" i="6" s="1"/>
  <c r="J34" i="6"/>
  <c r="M34" i="6" s="1"/>
  <c r="O34" i="6"/>
  <c r="R34" i="6" s="1"/>
  <c r="U26" i="6"/>
  <c r="X26" i="6" s="1"/>
  <c r="J28" i="6"/>
  <c r="M28" i="6" s="1"/>
  <c r="O28" i="6"/>
  <c r="R28" i="6" s="1"/>
  <c r="U33" i="6"/>
  <c r="X33" i="6" s="1"/>
  <c r="O26" i="6"/>
  <c r="R26" i="6" s="1"/>
  <c r="J26" i="6"/>
  <c r="M26" i="6" s="1"/>
  <c r="J32" i="6"/>
  <c r="M32" i="6" s="1"/>
  <c r="O32" i="6"/>
  <c r="R32" i="6" s="1"/>
  <c r="J23" i="6"/>
  <c r="O23" i="6"/>
  <c r="T53" i="6"/>
  <c r="E53" i="6"/>
  <c r="O24" i="6"/>
  <c r="R24" i="6" s="1"/>
  <c r="J24" i="6"/>
  <c r="M24" i="6" s="1"/>
  <c r="O27" i="6"/>
  <c r="R27" i="6" s="1"/>
  <c r="J27" i="6"/>
  <c r="M27" i="6" s="1"/>
  <c r="J33" i="6"/>
  <c r="M33" i="6" s="1"/>
  <c r="O33" i="6"/>
  <c r="R33" i="6" s="1"/>
  <c r="G35" i="6"/>
  <c r="V35" i="6"/>
  <c r="W35" i="6"/>
  <c r="Q35" i="6"/>
  <c r="P35" i="6"/>
  <c r="K35" i="6"/>
  <c r="F35" i="6"/>
  <c r="U29" i="6"/>
  <c r="X29" i="6" s="1"/>
  <c r="O15" i="6"/>
  <c r="R15" i="6" s="1"/>
  <c r="U13" i="6"/>
  <c r="X13" i="6" s="1"/>
  <c r="J13" i="6"/>
  <c r="M13" i="6" s="1"/>
  <c r="T17" i="6"/>
  <c r="W17" i="6"/>
  <c r="V17" i="6"/>
  <c r="N17" i="6"/>
  <c r="H35" i="6"/>
  <c r="F17" i="6"/>
  <c r="U25" i="6"/>
  <c r="X25" i="6" s="1"/>
  <c r="Q17" i="6"/>
  <c r="U31" i="6"/>
  <c r="X31" i="6" s="1"/>
  <c r="U15" i="6"/>
  <c r="X15" i="6" s="1"/>
  <c r="L35" i="6"/>
  <c r="J14" i="6"/>
  <c r="M14" i="6" s="1"/>
  <c r="O14" i="6"/>
  <c r="R14" i="6" s="1"/>
  <c r="U14" i="6"/>
  <c r="X14" i="6" s="1"/>
  <c r="H23" i="10" s="1" a="1"/>
  <c r="H23" i="10" s="1"/>
  <c r="G17" i="6"/>
  <c r="I35" i="6"/>
  <c r="O10" i="6"/>
  <c r="R10" i="6" s="1"/>
  <c r="J10" i="6"/>
  <c r="M10" i="6" s="1"/>
  <c r="U10" i="6"/>
  <c r="X10" i="6" s="1"/>
  <c r="H19" i="10" s="1" a="1"/>
  <c r="H19" i="10" s="1"/>
  <c r="O12" i="6"/>
  <c r="R12" i="6" s="1"/>
  <c r="U12" i="6"/>
  <c r="X12" i="6" s="1"/>
  <c r="J12" i="6"/>
  <c r="M12" i="6" s="1"/>
  <c r="J9" i="6"/>
  <c r="M9" i="6" s="1"/>
  <c r="O9" i="6"/>
  <c r="R9" i="6" s="1"/>
  <c r="U9" i="6"/>
  <c r="X9" i="6" s="1"/>
  <c r="U23" i="6"/>
  <c r="U32" i="6"/>
  <c r="X32" i="6" s="1"/>
  <c r="U27" i="6"/>
  <c r="X27" i="6" s="1"/>
  <c r="J15" i="6"/>
  <c r="M15" i="6" s="1"/>
  <c r="U24" i="6"/>
  <c r="X24" i="6" s="1"/>
  <c r="E35" i="6"/>
  <c r="P17" i="6"/>
  <c r="U28" i="6"/>
  <c r="X28" i="6" s="1"/>
  <c r="L17" i="6"/>
  <c r="H17" i="6"/>
  <c r="U5" i="6"/>
  <c r="O5" i="6"/>
  <c r="R5" i="6" s="1"/>
  <c r="K17" i="6"/>
  <c r="J16" i="6"/>
  <c r="M16" i="6" s="1"/>
  <c r="U16" i="6"/>
  <c r="X16" i="6" s="1"/>
  <c r="O16" i="6"/>
  <c r="R16" i="6" s="1"/>
  <c r="N35" i="6"/>
  <c r="O11" i="6"/>
  <c r="R11" i="6" s="1"/>
  <c r="U11" i="6"/>
  <c r="X11" i="6" s="1"/>
  <c r="J11" i="6"/>
  <c r="M11" i="6" s="1"/>
  <c r="U34" i="6"/>
  <c r="X34" i="6" s="1"/>
  <c r="O6" i="6"/>
  <c r="J6" i="6"/>
  <c r="M6" i="6" s="1"/>
  <c r="U6" i="6"/>
  <c r="X6" i="6" s="1"/>
  <c r="T35" i="6"/>
  <c r="U30" i="6"/>
  <c r="X30" i="6" s="1"/>
  <c r="E17" i="6"/>
  <c r="J5" i="6"/>
  <c r="I17" i="6"/>
  <c r="H18" i="10" l="1" a="1"/>
  <c r="H18" i="10" s="1"/>
  <c r="H23" i="7" s="1"/>
  <c r="H25" i="10" a="1"/>
  <c r="H25" i="10" s="1"/>
  <c r="H30" i="7" s="1"/>
  <c r="H17" i="10" a="1"/>
  <c r="H17" i="10" s="1"/>
  <c r="H22" i="7" s="1"/>
  <c r="H21" i="10" a="1"/>
  <c r="H21" i="10" s="1"/>
  <c r="H26" i="7" s="1"/>
  <c r="H20" i="10" a="1"/>
  <c r="H20" i="10" s="1"/>
  <c r="H25" i="7" s="1"/>
  <c r="H22" i="10" a="1"/>
  <c r="H22" i="10" s="1"/>
  <c r="H27" i="7" s="1"/>
  <c r="H15" i="10" a="1"/>
  <c r="H15" i="10" s="1"/>
  <c r="H20" i="7" s="1"/>
  <c r="H24" i="10" a="1"/>
  <c r="H24" i="10" s="1"/>
  <c r="H29" i="7" s="1"/>
  <c r="E21" i="10" a="1"/>
  <c r="E21" i="10" s="1"/>
  <c r="E26" i="7" s="1"/>
  <c r="E15" i="10" a="1"/>
  <c r="E15" i="10" s="1"/>
  <c r="E20" i="7" s="1"/>
  <c r="F17" i="10" a="1"/>
  <c r="F17" i="10" s="1"/>
  <c r="F22" i="7" s="1"/>
  <c r="F16" i="10" a="1"/>
  <c r="F16" i="10" s="1"/>
  <c r="F21" i="7" s="1"/>
  <c r="E24" i="10" a="1"/>
  <c r="E24" i="10" s="1"/>
  <c r="E29" i="7" s="1"/>
  <c r="E19" i="10" a="1"/>
  <c r="E19" i="10" s="1"/>
  <c r="E24" i="7" s="1"/>
  <c r="F19" i="10" a="1"/>
  <c r="F19" i="10" s="1"/>
  <c r="F24" i="7" s="1"/>
  <c r="H28" i="7"/>
  <c r="H24" i="7"/>
  <c r="F21" i="10" a="1"/>
  <c r="F21" i="10" s="1"/>
  <c r="F26" i="7" s="1"/>
  <c r="F18" i="10" a="1"/>
  <c r="F18" i="10" s="1"/>
  <c r="F23" i="7" s="1"/>
  <c r="E22" i="10" a="1"/>
  <c r="E22" i="10" s="1"/>
  <c r="E27" i="7" s="1"/>
  <c r="F24" i="10" a="1"/>
  <c r="F24" i="10" s="1"/>
  <c r="F29" i="7" s="1"/>
  <c r="E17" i="10" a="1"/>
  <c r="E17" i="10" s="1"/>
  <c r="E22" i="7" s="1"/>
  <c r="E23" i="10" a="1"/>
  <c r="E23" i="10" s="1"/>
  <c r="E28" i="7" s="1"/>
  <c r="E20" i="10" a="1"/>
  <c r="E20" i="10" s="1"/>
  <c r="E25" i="7" s="1"/>
  <c r="F20" i="10" a="1"/>
  <c r="F20" i="10" s="1"/>
  <c r="F25" i="7" s="1"/>
  <c r="E16" i="10" a="1"/>
  <c r="E16" i="10" s="1"/>
  <c r="E21" i="7" s="1"/>
  <c r="F25" i="10" a="1"/>
  <c r="F25" i="10" s="1"/>
  <c r="F30" i="7" s="1"/>
  <c r="F23" i="10" a="1"/>
  <c r="F23" i="10" s="1"/>
  <c r="F28" i="7" s="1"/>
  <c r="E25" i="10" a="1"/>
  <c r="E25" i="10" s="1"/>
  <c r="E30" i="7" s="1"/>
  <c r="F22" i="10" a="1"/>
  <c r="F22" i="10" s="1"/>
  <c r="F27" i="7" s="1"/>
  <c r="E18" i="10" a="1"/>
  <c r="E18" i="10" s="1"/>
  <c r="E23" i="7" s="1"/>
  <c r="H21" i="7"/>
  <c r="S13" i="6"/>
  <c r="S52" i="6"/>
  <c r="S69" i="6"/>
  <c r="S62" i="6"/>
  <c r="S60" i="6"/>
  <c r="S63" i="6"/>
  <c r="S68" i="6"/>
  <c r="S66" i="6"/>
  <c r="S70" i="6"/>
  <c r="S64" i="6"/>
  <c r="S27" i="6"/>
  <c r="S61" i="6"/>
  <c r="U71" i="6"/>
  <c r="X71" i="6" s="1"/>
  <c r="O71" i="6"/>
  <c r="R71" i="6" s="1"/>
  <c r="R59" i="6"/>
  <c r="J71" i="6"/>
  <c r="M71" i="6" s="1"/>
  <c r="S67" i="6"/>
  <c r="X59" i="6"/>
  <c r="M59" i="6"/>
  <c r="S65" i="6"/>
  <c r="S7" i="6"/>
  <c r="S42" i="6"/>
  <c r="S50" i="6"/>
  <c r="S43" i="6"/>
  <c r="S46" i="6"/>
  <c r="S49" i="6"/>
  <c r="S51" i="6"/>
  <c r="S48" i="6"/>
  <c r="S44" i="6"/>
  <c r="O53" i="6"/>
  <c r="R53" i="6" s="1"/>
  <c r="R41" i="6"/>
  <c r="S41" i="6" s="1"/>
  <c r="S47" i="6"/>
  <c r="S8" i="6"/>
  <c r="U53" i="6"/>
  <c r="X53" i="6" s="1"/>
  <c r="X41" i="6"/>
  <c r="J53" i="6"/>
  <c r="M53" i="6" s="1"/>
  <c r="S45" i="6"/>
  <c r="S15" i="6"/>
  <c r="S33" i="6"/>
  <c r="S9" i="6"/>
  <c r="S14" i="6"/>
  <c r="S25" i="6"/>
  <c r="S30" i="6"/>
  <c r="S28" i="6"/>
  <c r="S31" i="6"/>
  <c r="S11" i="6"/>
  <c r="S24" i="6"/>
  <c r="S16" i="6"/>
  <c r="S32" i="6"/>
  <c r="S12" i="6"/>
  <c r="S26" i="6"/>
  <c r="S10" i="6"/>
  <c r="O17" i="6"/>
  <c r="R17" i="6" s="1"/>
  <c r="J35" i="6"/>
  <c r="M35" i="6" s="1"/>
  <c r="M23" i="6"/>
  <c r="U17" i="6"/>
  <c r="X17" i="6" s="1"/>
  <c r="X5" i="6"/>
  <c r="U35" i="6"/>
  <c r="X35" i="6" s="1"/>
  <c r="X23" i="6"/>
  <c r="S34" i="6"/>
  <c r="R6" i="6"/>
  <c r="J17" i="6"/>
  <c r="M17" i="6" s="1"/>
  <c r="S29" i="6"/>
  <c r="O35" i="6"/>
  <c r="R35" i="6" s="1"/>
  <c r="R23" i="6"/>
  <c r="M5" i="6"/>
  <c r="H14" i="10" l="1" a="1"/>
  <c r="H14" i="10" s="1"/>
  <c r="H19" i="7" s="1"/>
  <c r="H31" i="7" s="1"/>
  <c r="G20" i="10" a="1"/>
  <c r="G20" i="10" s="1"/>
  <c r="G25" i="7" s="1"/>
  <c r="G18" i="10" a="1"/>
  <c r="G18" i="10" s="1"/>
  <c r="G23" i="7" s="1"/>
  <c r="G23" i="10" a="1"/>
  <c r="G23" i="10" s="1"/>
  <c r="G28" i="7" s="1"/>
  <c r="G24" i="10" a="1"/>
  <c r="G24" i="10" s="1"/>
  <c r="G29" i="7" s="1"/>
  <c r="G21" i="10" a="1"/>
  <c r="G21" i="10" s="1"/>
  <c r="G26" i="7" s="1"/>
  <c r="G16" i="10" a="1"/>
  <c r="G16" i="10" s="1"/>
  <c r="G21" i="7" s="1"/>
  <c r="F14" i="10" a="1"/>
  <c r="F14" i="10" s="1"/>
  <c r="F19" i="7" s="1"/>
  <c r="G25" i="10" a="1"/>
  <c r="G25" i="10" s="1"/>
  <c r="G30" i="7" s="1"/>
  <c r="G17" i="10" a="1"/>
  <c r="G17" i="10" s="1"/>
  <c r="G22" i="7" s="1"/>
  <c r="G22" i="10" a="1"/>
  <c r="G22" i="10" s="1"/>
  <c r="G27" i="7" s="1"/>
  <c r="G19" i="10" a="1"/>
  <c r="G19" i="10" s="1"/>
  <c r="G24" i="7" s="1"/>
  <c r="S5" i="6"/>
  <c r="G14" i="10" s="1" a="1"/>
  <c r="G14" i="10" s="1"/>
  <c r="E14" i="10" a="1"/>
  <c r="E14" i="10" s="1"/>
  <c r="S6" i="6"/>
  <c r="G15" i="10" s="1" a="1"/>
  <c r="G15" i="10" s="1"/>
  <c r="G20" i="7" s="1"/>
  <c r="F15" i="10" a="1"/>
  <c r="F15" i="10" s="1"/>
  <c r="S71" i="6"/>
  <c r="S59" i="6"/>
  <c r="S53" i="6"/>
  <c r="S35" i="6"/>
  <c r="S23" i="6"/>
  <c r="S17" i="6"/>
  <c r="H26" i="10" l="1"/>
  <c r="F20" i="7"/>
  <c r="F31" i="7" s="1"/>
  <c r="F26" i="10"/>
  <c r="E26" i="10"/>
  <c r="E19" i="7"/>
  <c r="E31" i="7" s="1"/>
  <c r="G26" i="10"/>
  <c r="G19" i="7"/>
  <c r="G31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<sst xmlns="http://schemas.openxmlformats.org/spreadsheetml/2006/main" count="270" uniqueCount="83">
  <si>
    <t>契約容量</t>
    <rPh sb="0" eb="2">
      <t>ケイヤク</t>
    </rPh>
    <rPh sb="2" eb="4">
      <t>ヨウリョウ</t>
    </rPh>
    <phoneticPr fontId="2"/>
  </si>
  <si>
    <t>kVA</t>
    <phoneticPr fontId="2"/>
  </si>
  <si>
    <t>メニュー別単価</t>
    <rPh sb="4" eb="5">
      <t>ベツ</t>
    </rPh>
    <rPh sb="5" eb="7">
      <t>タンカ</t>
    </rPh>
    <phoneticPr fontId="2"/>
  </si>
  <si>
    <t>基本料金</t>
    <rPh sb="0" eb="4">
      <t>キホンリョウキン</t>
    </rPh>
    <phoneticPr fontId="2"/>
  </si>
  <si>
    <t>～120kWh</t>
    <phoneticPr fontId="2"/>
  </si>
  <si>
    <t>120～300kWh</t>
    <phoneticPr fontId="2"/>
  </si>
  <si>
    <t>300～400kWh</t>
    <phoneticPr fontId="2"/>
  </si>
  <si>
    <t>400kWh～</t>
    <phoneticPr fontId="2"/>
  </si>
  <si>
    <t>改定前</t>
    <rPh sb="0" eb="2">
      <t>カイテイ</t>
    </rPh>
    <rPh sb="2" eb="3">
      <t>マエ</t>
    </rPh>
    <phoneticPr fontId="2"/>
  </si>
  <si>
    <t>改定後</t>
    <rPh sb="0" eb="3">
      <t>カイテイゴ</t>
    </rPh>
    <phoneticPr fontId="2"/>
  </si>
  <si>
    <t>区分</t>
    <rPh sb="0" eb="2">
      <t>クブン</t>
    </rPh>
    <phoneticPr fontId="2"/>
  </si>
  <si>
    <t>低圧電力</t>
    <rPh sb="0" eb="2">
      <t>テイアツ</t>
    </rPh>
    <rPh sb="2" eb="4">
      <t>デンリョク</t>
    </rPh>
    <phoneticPr fontId="2"/>
  </si>
  <si>
    <t>東電EP[従量電灯B]</t>
    <rPh sb="0" eb="2">
      <t>トウデン</t>
    </rPh>
    <rPh sb="5" eb="7">
      <t>ジュウリョウ</t>
    </rPh>
    <rPh sb="7" eb="9">
      <t>デントウ</t>
    </rPh>
    <phoneticPr fontId="2"/>
  </si>
  <si>
    <t>燃調/再エネ</t>
    <rPh sb="0" eb="2">
      <t>ネンチョウ</t>
    </rPh>
    <rPh sb="3" eb="4">
      <t>サイ</t>
    </rPh>
    <phoneticPr fontId="2"/>
  </si>
  <si>
    <t>燃調</t>
    <rPh sb="0" eb="2">
      <t>ネンチョウ</t>
    </rPh>
    <phoneticPr fontId="2"/>
  </si>
  <si>
    <t>再エネ</t>
    <rPh sb="0" eb="1">
      <t>サイ</t>
    </rPh>
    <phoneticPr fontId="2"/>
  </si>
  <si>
    <t>東電EP[従量電灯C]</t>
    <rPh sb="0" eb="2">
      <t>トウデン</t>
    </rPh>
    <rPh sb="5" eb="7">
      <t>ジュウリョウ</t>
    </rPh>
    <rPh sb="7" eb="9">
      <t>デントウ</t>
    </rPh>
    <phoneticPr fontId="2"/>
  </si>
  <si>
    <t>東電EP[低圧電力]</t>
    <rPh sb="0" eb="2">
      <t>トウデン</t>
    </rPh>
    <rPh sb="5" eb="7">
      <t>テイアツ</t>
    </rPh>
    <rPh sb="7" eb="9">
      <t>デンリョク</t>
    </rPh>
    <phoneticPr fontId="2"/>
  </si>
  <si>
    <t>夏季</t>
    <rPh sb="0" eb="2">
      <t>カキ</t>
    </rPh>
    <phoneticPr fontId="2"/>
  </si>
  <si>
    <t>他季</t>
    <rPh sb="0" eb="2">
      <t>ホカキ</t>
    </rPh>
    <phoneticPr fontId="2"/>
  </si>
  <si>
    <t>使用量内訳</t>
    <rPh sb="0" eb="3">
      <t>シヨウリョウ</t>
    </rPh>
    <rPh sb="3" eb="5">
      <t>ウチワケ</t>
    </rPh>
    <phoneticPr fontId="4"/>
  </si>
  <si>
    <t>北陸電力</t>
    <rPh sb="0" eb="4">
      <t>ホクリクデンリョク</t>
    </rPh>
    <phoneticPr fontId="4"/>
  </si>
  <si>
    <t>1段階</t>
    <rPh sb="1" eb="3">
      <t>ダンカイ</t>
    </rPh>
    <phoneticPr fontId="4"/>
  </si>
  <si>
    <t>2段階</t>
    <rPh sb="1" eb="3">
      <t>ダンカイ</t>
    </rPh>
    <phoneticPr fontId="4"/>
  </si>
  <si>
    <t>3段階</t>
    <rPh sb="1" eb="3">
      <t>ダンカイ</t>
    </rPh>
    <phoneticPr fontId="4"/>
  </si>
  <si>
    <t>4段階</t>
    <rPh sb="1" eb="3">
      <t>ダンカイ</t>
    </rPh>
    <phoneticPr fontId="4"/>
  </si>
  <si>
    <t>改定前</t>
    <rPh sb="0" eb="3">
      <t>カイテイマエ</t>
    </rPh>
    <phoneticPr fontId="4"/>
  </si>
  <si>
    <t>影響額</t>
    <rPh sb="0" eb="3">
      <t>エイキョウガク</t>
    </rPh>
    <phoneticPr fontId="4"/>
  </si>
  <si>
    <t>基本料金</t>
    <rPh sb="0" eb="4">
      <t>キホンリョウキン</t>
    </rPh>
    <phoneticPr fontId="4"/>
  </si>
  <si>
    <t>使用量料金</t>
    <rPh sb="0" eb="3">
      <t>シヨウリョウ</t>
    </rPh>
    <rPh sb="3" eb="5">
      <t>リョウキン</t>
    </rPh>
    <phoneticPr fontId="4"/>
  </si>
  <si>
    <t>燃調</t>
    <rPh sb="0" eb="2">
      <t>ネンチョウ</t>
    </rPh>
    <phoneticPr fontId="4"/>
  </si>
  <si>
    <t>再エネ</t>
    <rPh sb="0" eb="1">
      <t>サイ</t>
    </rPh>
    <phoneticPr fontId="4"/>
  </si>
  <si>
    <t>合計</t>
    <rPh sb="0" eb="2">
      <t>ゴウケイ</t>
    </rPh>
    <phoneticPr fontId="4"/>
  </si>
  <si>
    <t>円</t>
    <rPh sb="0" eb="1">
      <t>エン</t>
    </rPh>
    <phoneticPr fontId="4"/>
  </si>
  <si>
    <t>計</t>
    <rPh sb="0" eb="1">
      <t>ケイ</t>
    </rPh>
    <phoneticPr fontId="2"/>
  </si>
  <si>
    <t>使用年月</t>
    <rPh sb="0" eb="2">
      <t>シヨウ</t>
    </rPh>
    <rPh sb="2" eb="4">
      <t>ネンゲツ</t>
    </rPh>
    <phoneticPr fontId="4"/>
  </si>
  <si>
    <t>使用量</t>
    <rPh sb="0" eb="3">
      <t>シヨウリョウ</t>
    </rPh>
    <phoneticPr fontId="4"/>
  </si>
  <si>
    <t>東電EP[従量電灯B]</t>
    <rPh sb="0" eb="2">
      <t>トウデン</t>
    </rPh>
    <rPh sb="5" eb="9">
      <t>ジュウリョウデントウ</t>
    </rPh>
    <phoneticPr fontId="4"/>
  </si>
  <si>
    <t>電気料金シミュレーション</t>
    <rPh sb="0" eb="4">
      <t>デンキリョウキン</t>
    </rPh>
    <phoneticPr fontId="2"/>
  </si>
  <si>
    <t>ご契約種別</t>
    <rPh sb="1" eb="3">
      <t>ケイヤク</t>
    </rPh>
    <rPh sb="3" eb="5">
      <t>シュベツ</t>
    </rPh>
    <phoneticPr fontId="2"/>
  </si>
  <si>
    <t>kVA または kW</t>
    <phoneticPr fontId="2"/>
  </si>
  <si>
    <t>北陸かがやき契約</t>
    <rPh sb="0" eb="2">
      <t>ホクリク</t>
    </rPh>
    <rPh sb="6" eb="8">
      <t>ケイヤク</t>
    </rPh>
    <phoneticPr fontId="2"/>
  </si>
  <si>
    <t>ANAマイレージ契約</t>
    <rPh sb="8" eb="10">
      <t>ケイヤク</t>
    </rPh>
    <phoneticPr fontId="2"/>
  </si>
  <si>
    <t>北陸Bizかがやき契約</t>
    <rPh sb="0" eb="2">
      <t>ホクリク</t>
    </rPh>
    <rPh sb="9" eb="11">
      <t>ケイヤク</t>
    </rPh>
    <phoneticPr fontId="2"/>
  </si>
  <si>
    <t>メニュー一覧</t>
    <rPh sb="4" eb="6">
      <t>イチラン</t>
    </rPh>
    <phoneticPr fontId="2"/>
  </si>
  <si>
    <t>＜試算結果＞</t>
    <rPh sb="1" eb="3">
      <t>シサン</t>
    </rPh>
    <rPh sb="3" eb="5">
      <t>ケッカ</t>
    </rPh>
    <phoneticPr fontId="2"/>
  </si>
  <si>
    <t>ご使用年月</t>
    <rPh sb="1" eb="5">
      <t>シヨウネンゲツ</t>
    </rPh>
    <phoneticPr fontId="2"/>
  </si>
  <si>
    <t>ご契約容量</t>
    <rPh sb="1" eb="5">
      <t>ケイヤクヨウリョウ</t>
    </rPh>
    <phoneticPr fontId="2"/>
  </si>
  <si>
    <t>５月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</si>
  <si>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</si>
  <si>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</si>
  <si>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</si>
  <si>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</si>
  <si>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</si>
  <si>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</si>
  <si>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ご使用量</t>
    <rPh sb="1" eb="4">
      <t>シヨウリョウ</t>
    </rPh>
    <phoneticPr fontId="2"/>
  </si>
  <si>
    <t>kWh</t>
    <phoneticPr fontId="2"/>
  </si>
  <si>
    <t>現在</t>
    <rPh sb="0" eb="2">
      <t>ゲンザイ</t>
    </rPh>
    <phoneticPr fontId="2"/>
  </si>
  <si>
    <t>影響額</t>
    <rPh sb="0" eb="2">
      <t>エイキョウ</t>
    </rPh>
    <rPh sb="2" eb="3">
      <t>ガク</t>
    </rPh>
    <phoneticPr fontId="2"/>
  </si>
  <si>
    <t>北陸電力</t>
    <rPh sb="0" eb="2">
      <t>ホクリク</t>
    </rPh>
    <rPh sb="2" eb="4">
      <t>デンリョク</t>
    </rPh>
    <phoneticPr fontId="2"/>
  </si>
  <si>
    <t>円</t>
    <rPh sb="0" eb="1">
      <t>エン</t>
    </rPh>
    <phoneticPr fontId="2"/>
  </si>
  <si>
    <t>(参考)</t>
    <rPh sb="1" eb="3">
      <t>サンコウ</t>
    </rPh>
    <phoneticPr fontId="2"/>
  </si>
  <si>
    <t>東電EP見直し後</t>
    <rPh sb="0" eb="2">
      <t>トウデン</t>
    </rPh>
    <rPh sb="4" eb="6">
      <t>ミナオ</t>
    </rPh>
    <rPh sb="7" eb="8">
      <t>ゴ</t>
    </rPh>
    <phoneticPr fontId="2"/>
  </si>
  <si>
    <t>11月1日見直し後</t>
    <rPh sb="2" eb="3">
      <t>ガツ</t>
    </rPh>
    <rPh sb="4" eb="5">
      <t>ニチ</t>
    </rPh>
    <rPh sb="5" eb="7">
      <t>ミナオ</t>
    </rPh>
    <rPh sb="8" eb="9">
      <t>ゴ</t>
    </rPh>
    <phoneticPr fontId="2"/>
  </si>
  <si>
    <t>② お客さまのご契約容量(ご契約電力)をリストよりご選択ください。</t>
    <rPh sb="8" eb="10">
      <t>ケイヤク</t>
    </rPh>
    <rPh sb="10" eb="12">
      <t>ヨウリョウ</t>
    </rPh>
    <rPh sb="14" eb="16">
      <t>ケイヤク</t>
    </rPh>
    <rPh sb="16" eb="18">
      <t>デンリョク</t>
    </rPh>
    <rPh sb="26" eb="28">
      <t>センタク</t>
    </rPh>
    <phoneticPr fontId="2"/>
  </si>
  <si>
    <t>① お客さまのご契約種別をリストよりご選択ください。</t>
    <rPh sb="8" eb="10">
      <t>ケイヤク</t>
    </rPh>
    <rPh sb="10" eb="12">
      <t>シュベツ</t>
    </rPh>
    <rPh sb="19" eb="21">
      <t>センタク</t>
    </rPh>
    <phoneticPr fontId="2"/>
  </si>
  <si>
    <t>　　なお、ご契約電流がA表記のお客さまは、１/10した値をご選択ください（例：30Aの場合、３kVA）。</t>
    <phoneticPr fontId="2"/>
  </si>
  <si>
    <t>③ お客さまの電気のご使用量をご入力ください。ご使用量が０kWhの場合、基本料金は半額で算定いたします。</t>
    <rPh sb="3" eb="4">
      <t>キャク</t>
    </rPh>
    <rPh sb="7" eb="9">
      <t>デンキ</t>
    </rPh>
    <rPh sb="11" eb="14">
      <t>シヨウリョウ</t>
    </rPh>
    <rPh sb="16" eb="18">
      <t>ニュウリョク</t>
    </rPh>
    <rPh sb="24" eb="27">
      <t>シヨウリョウ</t>
    </rPh>
    <rPh sb="33" eb="35">
      <t>バアイ</t>
    </rPh>
    <rPh sb="36" eb="40">
      <t>キホンリョウキン</t>
    </rPh>
    <rPh sb="41" eb="43">
      <t>ハンガク</t>
    </rPh>
    <rPh sb="44" eb="46">
      <t>サンテイ</t>
    </rPh>
    <phoneticPr fontId="2"/>
  </si>
  <si>
    <t>＜手順＞</t>
    <rPh sb="1" eb="3">
      <t>テジュン</t>
    </rPh>
    <phoneticPr fontId="2"/>
  </si>
  <si>
    <t>■ 本試算結果は目安の金額であり、実際のご負担額は、ご使用状況や燃料費等調整額等により変動いたします。</t>
    <rPh sb="2" eb="5">
      <t>ホンシサン</t>
    </rPh>
    <rPh sb="5" eb="7">
      <t>ケッカ</t>
    </rPh>
    <rPh sb="8" eb="10">
      <t>メヤス</t>
    </rPh>
    <rPh sb="11" eb="13">
      <t>キンガク</t>
    </rPh>
    <rPh sb="17" eb="19">
      <t>ジッサイ</t>
    </rPh>
    <rPh sb="21" eb="24">
      <t>フタンガク</t>
    </rPh>
    <rPh sb="27" eb="31">
      <t>シヨウジョウキョウ</t>
    </rPh>
    <rPh sb="32" eb="36">
      <t>ネンリョウヒトウ</t>
    </rPh>
    <rPh sb="36" eb="38">
      <t>チョウセイ</t>
    </rPh>
    <rPh sb="38" eb="39">
      <t>ガク</t>
    </rPh>
    <rPh sb="39" eb="40">
      <t>トウ</t>
    </rPh>
    <rPh sb="43" eb="45">
      <t>ヘンドウ</t>
    </rPh>
    <phoneticPr fontId="2"/>
  </si>
  <si>
    <t>11/1改定後</t>
    <rPh sb="4" eb="7">
      <t>カイテイゴ</t>
    </rPh>
    <phoneticPr fontId="4"/>
  </si>
  <si>
    <t>東電EP[従量電灯C]</t>
    <rPh sb="0" eb="2">
      <t>トウデン</t>
    </rPh>
    <rPh sb="5" eb="9">
      <t>ジュウリョウデントウ</t>
    </rPh>
    <phoneticPr fontId="4"/>
  </si>
  <si>
    <t>東電EP[低圧電力]</t>
    <rPh sb="0" eb="2">
      <t>トウデン</t>
    </rPh>
    <rPh sb="5" eb="7">
      <t>テイアツ</t>
    </rPh>
    <rPh sb="7" eb="9">
      <t>デンリョク</t>
    </rPh>
    <phoneticPr fontId="4"/>
  </si>
  <si>
    <t>４月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</si>
  <si>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</si>
  <si>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</si>
  <si>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</si>
  <si>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</si>
  <si>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■ 現在および見直し後の電気料金は、「消費税相当額」を含みます。</t>
    <rPh sb="2" eb="4">
      <t>ゲンザイ</t>
    </rPh>
    <rPh sb="7" eb="9">
      <t>ミナオ</t>
    </rPh>
    <rPh sb="10" eb="11">
      <t>ゴ</t>
    </rPh>
    <rPh sb="12" eb="16">
      <t>デンキリョウキン</t>
    </rPh>
    <rPh sb="19" eb="22">
      <t>ショウヒゼイ</t>
    </rPh>
    <rPh sb="22" eb="24">
      <t>ソウトウ</t>
    </rPh>
    <rPh sb="24" eb="25">
      <t>ガク</t>
    </rPh>
    <rPh sb="27" eb="28">
      <t>フク</t>
    </rPh>
    <phoneticPr fontId="2"/>
  </si>
  <si>
    <t>■ 現在および見直し後の電気料金の「再生可能エネルギー発電促進賦課金※1」、「燃料費等調整額※2」は直近1年間の実績により試算しております。</t>
    <rPh sb="2" eb="4">
      <t>ゲンザイ</t>
    </rPh>
    <rPh sb="7" eb="9">
      <t>ミナオ</t>
    </rPh>
    <rPh sb="10" eb="11">
      <t>ゴ</t>
    </rPh>
    <rPh sb="12" eb="16">
      <t>デンキリョウキン</t>
    </rPh>
    <rPh sb="18" eb="22">
      <t>サイセイカノウ</t>
    </rPh>
    <rPh sb="27" eb="34">
      <t>ハツデンソクシンフカキン</t>
    </rPh>
    <rPh sb="39" eb="43">
      <t>ネンリョウヒトウ</t>
    </rPh>
    <rPh sb="43" eb="45">
      <t>チョウセイ</t>
    </rPh>
    <rPh sb="45" eb="46">
      <t>ガク</t>
    </rPh>
    <rPh sb="50" eb="52">
      <t>チョッキン</t>
    </rPh>
    <rPh sb="53" eb="55">
      <t>ネンカン</t>
    </rPh>
    <rPh sb="56" eb="58">
      <t>ジッセキ</t>
    </rPh>
    <rPh sb="61" eb="63">
      <t>シサン</t>
    </rPh>
    <phoneticPr fontId="2"/>
  </si>
  <si>
    <t>　  ※1　5月から11月は4.18円/kWh、12月から4月は3.98円/kWhにて試算しております。</t>
    <rPh sb="7" eb="8">
      <t>ガツ</t>
    </rPh>
    <rPh sb="12" eb="13">
      <t>ガツ</t>
    </rPh>
    <rPh sb="18" eb="19">
      <t>エン</t>
    </rPh>
    <rPh sb="26" eb="27">
      <t>ガツ</t>
    </rPh>
    <rPh sb="30" eb="31">
      <t>ガツ</t>
    </rPh>
    <rPh sb="36" eb="37">
      <t>エン</t>
    </rPh>
    <rPh sb="43" eb="45">
      <t>シサン</t>
    </rPh>
    <phoneticPr fontId="2"/>
  </si>
  <si>
    <t>　  ※2　国の電気・ガス料金支援による値引き単価を含んでおります。</t>
    <rPh sb="6" eb="7">
      <t>クニ</t>
    </rPh>
    <rPh sb="8" eb="10">
      <t>デンキ</t>
    </rPh>
    <rPh sb="13" eb="17">
      <t>リョウキンシエン</t>
    </rPh>
    <rPh sb="20" eb="22">
      <t>ネビ</t>
    </rPh>
    <rPh sb="23" eb="25">
      <t>タンカ</t>
    </rPh>
    <rPh sb="26" eb="27">
      <t>フク</t>
    </rPh>
    <phoneticPr fontId="2"/>
  </si>
  <si>
    <t>■ ご契約種別が低圧電力の場合、7月～9月は夏季料金単価で試算しております（検針日による日割計算は実施しておりません）。</t>
    <rPh sb="3" eb="5">
      <t>ケイヤク</t>
    </rPh>
    <rPh sb="5" eb="7">
      <t>シュベツ</t>
    </rPh>
    <rPh sb="8" eb="10">
      <t>テイアツ</t>
    </rPh>
    <rPh sb="10" eb="12">
      <t>デンリョク</t>
    </rPh>
    <rPh sb="13" eb="15">
      <t>バアイ</t>
    </rPh>
    <rPh sb="17" eb="18">
      <t>ガツ</t>
    </rPh>
    <rPh sb="20" eb="21">
      <t>ガツ</t>
    </rPh>
    <rPh sb="22" eb="24">
      <t>カキ</t>
    </rPh>
    <rPh sb="24" eb="26">
      <t>リョウキン</t>
    </rPh>
    <rPh sb="26" eb="28">
      <t>タンカ</t>
    </rPh>
    <rPh sb="29" eb="31">
      <t>シサン</t>
    </rPh>
    <rPh sb="38" eb="41">
      <t>ケンシンビ</t>
    </rPh>
    <rPh sb="44" eb="46">
      <t>ヒワ</t>
    </rPh>
    <rPh sb="46" eb="48">
      <t>ケイサン</t>
    </rPh>
    <rPh sb="49" eb="51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</si>
</sst>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;[Red]\-#,##0.00\ "/>
    <numFmt numFmtId="177" formatCode="\+#,##0;[Red]\▲#,##0"/>
  </numFmts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2" fontId="3" fillId="0" borderId="1" xfId="0" applyNumberFormat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5" borderId="1" xfId="0" applyFont="1" applyFill="1" applyBorder="1">
      <alignment vertical="center"/>
    </xf>
    <xf numFmtId="0" fontId="3" fillId="5" borderId="9" xfId="0" applyFont="1" applyFill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3" fillId="0" borderId="10" xfId="0" applyFont="1" applyBorder="1" applyAlignment="1">
      <alignment horizontal="right" vertical="center"/>
    </xf>
    <xf numFmtId="40" fontId="3" fillId="0" borderId="1" xfId="1" applyNumberFormat="1" applyFont="1" applyBorder="1">
      <alignment vertical="center"/>
    </xf>
    <xf numFmtId="40" fontId="3" fillId="0" borderId="9" xfId="1" applyNumberFormat="1" applyFont="1" applyBorder="1">
      <alignment vertical="center"/>
    </xf>
    <xf numFmtId="40" fontId="3" fillId="0" borderId="10" xfId="0" applyNumberFormat="1" applyFont="1" applyBorder="1">
      <alignment vertical="center"/>
    </xf>
    <xf numFmtId="40" fontId="3" fillId="0" borderId="10" xfId="1" applyNumberFormat="1" applyFont="1" applyBorder="1">
      <alignment vertical="center"/>
    </xf>
    <xf numFmtId="40" fontId="3" fillId="5" borderId="1" xfId="1" applyNumberFormat="1" applyFont="1" applyFill="1" applyBorder="1">
      <alignment vertical="center"/>
    </xf>
    <xf numFmtId="40" fontId="3" fillId="5" borderId="9" xfId="1" applyNumberFormat="1" applyFont="1" applyFill="1" applyBorder="1">
      <alignment vertical="center"/>
    </xf>
    <xf numFmtId="38" fontId="3" fillId="5" borderId="1" xfId="0" applyNumberFormat="1" applyFont="1" applyFill="1" applyBorder="1">
      <alignment vertical="center"/>
    </xf>
    <xf numFmtId="38" fontId="3" fillId="5" borderId="9" xfId="0" applyNumberFormat="1" applyFont="1" applyFill="1" applyBorder="1">
      <alignment vertical="center"/>
    </xf>
    <xf numFmtId="176" fontId="3" fillId="0" borderId="1" xfId="0" applyNumberFormat="1" applyFont="1" applyBorder="1" applyAlignment="1">
      <alignment horizontal="right" vertical="center"/>
    </xf>
    <xf numFmtId="2" fontId="3" fillId="0" borderId="0" xfId="0" applyNumberFormat="1" applyFont="1">
      <alignment vertical="center"/>
    </xf>
    <xf numFmtId="0" fontId="7" fillId="7" borderId="1" xfId="0" applyFont="1" applyFill="1" applyBorder="1" applyAlignment="1">
      <alignment horizontal="center" vertical="center"/>
    </xf>
    <xf numFmtId="38" fontId="10" fillId="0" borderId="3" xfId="1" applyFont="1" applyBorder="1" applyAlignment="1">
      <alignment horizontal="right" vertical="center"/>
    </xf>
    <xf numFmtId="38" fontId="10" fillId="0" borderId="2" xfId="1" applyFont="1" applyBorder="1" applyAlignment="1">
      <alignment horizontal="right" vertical="center"/>
    </xf>
    <xf numFmtId="38" fontId="10" fillId="0" borderId="6" xfId="1" applyFont="1" applyBorder="1" applyAlignment="1">
      <alignment horizontal="right" vertical="center"/>
    </xf>
    <xf numFmtId="38" fontId="10" fillId="0" borderId="5" xfId="1" applyFont="1" applyBorder="1" applyAlignment="1">
      <alignment horizontal="right" vertical="center"/>
    </xf>
    <xf numFmtId="38" fontId="5" fillId="6" borderId="10" xfId="1" applyFont="1" applyFill="1" applyBorder="1" applyAlignment="1">
      <alignment horizontal="right" vertical="center"/>
    </xf>
    <xf numFmtId="38" fontId="5" fillId="6" borderId="13" xfId="1" applyFont="1" applyFill="1" applyBorder="1" applyAlignment="1">
      <alignment horizontal="right" vertical="center"/>
    </xf>
    <xf numFmtId="38" fontId="5" fillId="6" borderId="14" xfId="1" applyFont="1" applyFill="1" applyBorder="1" applyAlignment="1">
      <alignment horizontal="right" vertical="center"/>
    </xf>
    <xf numFmtId="38" fontId="10" fillId="5" borderId="3" xfId="1" applyFont="1" applyFill="1" applyBorder="1" applyAlignment="1">
      <alignment horizontal="right" vertical="center"/>
    </xf>
    <xf numFmtId="38" fontId="10" fillId="5" borderId="2" xfId="1" applyFont="1" applyFill="1" applyBorder="1">
      <alignment vertical="center"/>
    </xf>
    <xf numFmtId="38" fontId="10" fillId="5" borderId="1" xfId="1" applyFont="1" applyFill="1" applyBorder="1">
      <alignment vertical="center"/>
    </xf>
    <xf numFmtId="38" fontId="10" fillId="5" borderId="3" xfId="1" applyFont="1" applyFill="1" applyBorder="1">
      <alignment vertical="center"/>
    </xf>
    <xf numFmtId="38" fontId="10" fillId="5" borderId="6" xfId="1" applyFont="1" applyFill="1" applyBorder="1" applyAlignment="1">
      <alignment horizontal="right" vertical="center"/>
    </xf>
    <xf numFmtId="38" fontId="10" fillId="5" borderId="5" xfId="1" applyFont="1" applyFill="1" applyBorder="1">
      <alignment vertical="center"/>
    </xf>
    <xf numFmtId="38" fontId="10" fillId="5" borderId="9" xfId="1" applyFont="1" applyFill="1" applyBorder="1">
      <alignment vertical="center"/>
    </xf>
    <xf numFmtId="38" fontId="10" fillId="5" borderId="6" xfId="1" applyFont="1" applyFill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40" fontId="3" fillId="11" borderId="1" xfId="1" applyNumberFormat="1" applyFont="1" applyFill="1" applyBorder="1">
      <alignment vertical="center"/>
    </xf>
    <xf numFmtId="40" fontId="3" fillId="11" borderId="9" xfId="1" applyNumberFormat="1" applyFont="1" applyFill="1" applyBorder="1">
      <alignment vertical="center"/>
    </xf>
    <xf numFmtId="0" fontId="3" fillId="11" borderId="1" xfId="0" applyFont="1" applyFill="1" applyBorder="1">
      <alignment vertical="center"/>
    </xf>
    <xf numFmtId="2" fontId="3" fillId="3" borderId="1" xfId="0" applyNumberFormat="1" applyFont="1" applyFill="1" applyBorder="1">
      <alignment vertical="center"/>
    </xf>
    <xf numFmtId="40" fontId="11" fillId="0" borderId="1" xfId="1" applyNumberFormat="1" applyFont="1" applyBorder="1">
      <alignment vertical="center"/>
    </xf>
    <xf numFmtId="40" fontId="11" fillId="0" borderId="9" xfId="1" applyNumberFormat="1" applyFont="1" applyBorder="1">
      <alignment vertical="center"/>
    </xf>
    <xf numFmtId="4" fontId="3" fillId="11" borderId="1" xfId="0" applyNumberFormat="1" applyFont="1" applyFill="1" applyBorder="1">
      <alignment vertical="center"/>
    </xf>
    <xf numFmtId="177" fontId="10" fillId="0" borderId="1" xfId="1" applyNumberFormat="1" applyFont="1" applyBorder="1" applyAlignment="1">
      <alignment horizontal="right" vertical="center"/>
    </xf>
    <xf numFmtId="177" fontId="10" fillId="0" borderId="9" xfId="1" applyNumberFormat="1" applyFont="1" applyBorder="1" applyAlignment="1">
      <alignment horizontal="right" vertical="center"/>
    </xf>
    <xf numFmtId="177" fontId="5" fillId="6" borderId="10" xfId="1" applyNumberFormat="1" applyFont="1" applyFill="1" applyBorder="1" applyAlignment="1">
      <alignment horizontal="right" vertical="center"/>
    </xf>
    <xf numFmtId="38" fontId="10" fillId="5" borderId="22" xfId="1" applyFont="1" applyFill="1" applyBorder="1" applyAlignment="1">
      <alignment horizontal="right" vertical="center"/>
    </xf>
    <xf numFmtId="38" fontId="10" fillId="5" borderId="23" xfId="1" applyFont="1" applyFill="1" applyBorder="1" applyAlignment="1">
      <alignment horizontal="right" vertical="center"/>
    </xf>
    <xf numFmtId="38" fontId="10" fillId="5" borderId="26" xfId="1" applyFont="1" applyFill="1" applyBorder="1" applyAlignment="1">
      <alignment horizontal="right" vertical="center"/>
    </xf>
    <xf numFmtId="38" fontId="10" fillId="5" borderId="27" xfId="1" applyFont="1" applyFill="1" applyBorder="1" applyAlignment="1">
      <alignment horizontal="right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38" fontId="5" fillId="6" borderId="7" xfId="1" applyFont="1" applyFill="1" applyBorder="1" applyAlignment="1">
      <alignment horizontal="right" vertical="center"/>
    </xf>
    <xf numFmtId="38" fontId="5" fillId="6" borderId="8" xfId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38" fontId="10" fillId="5" borderId="21" xfId="1" applyFont="1" applyFill="1" applyBorder="1" applyAlignment="1">
      <alignment horizontal="right" vertical="center"/>
    </xf>
    <xf numFmtId="38" fontId="10" fillId="5" borderId="17" xfId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7" fillId="7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8" fontId="10" fillId="5" borderId="24" xfId="1" applyFont="1" applyFill="1" applyBorder="1" applyAlignment="1">
      <alignment horizontal="right" vertical="center"/>
    </xf>
    <xf numFmtId="38" fontId="10" fillId="5" borderId="20" xfId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 textRotation="255"/>
    </xf>
    <xf numFmtId="0" fontId="6" fillId="8" borderId="25" xfId="0" applyFont="1" applyFill="1" applyBorder="1" applyAlignment="1">
      <alignment horizontal="center" vertical="center" textRotation="255"/>
    </xf>
    <xf numFmtId="0" fontId="6" fillId="9" borderId="25" xfId="0" applyFont="1" applyFill="1" applyBorder="1" applyAlignment="1">
      <alignment horizontal="center" vertical="center" textRotation="255"/>
    </xf>
    <xf numFmtId="0" fontId="6" fillId="10" borderId="25" xfId="0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020C-D2F9-4A21-97A5-1A10ACFB5964}">
  <sheetPr codeName="Sheet1">
    <pageSetUpPr fitToPage="1"/>
  </sheetPr>
  <dimension ref="B2:O43"/>
  <sheetViews>
    <sheetView showGridLines="0" tabSelected="1" zoomScale="70" zoomScaleNormal="70" workbookViewId="0">
      <selection activeCell="H5" sqref="H5"/>
    </sheetView>
  </sheetViews>
  <sheetFormatPr defaultRowHeight="15.75" x14ac:dyDescent="0.15"/>
  <cols>
    <col min="1" max="1" width="9" style="1"/>
    <col min="2" max="2" width="15.25" style="2" customWidth="1"/>
    <col min="3" max="4" width="10.625" style="1" customWidth="1"/>
    <col min="5" max="5" width="22.625" style="2" customWidth="1"/>
    <col min="6" max="8" width="22.625" style="1" customWidth="1"/>
    <col min="9" max="9" width="15.5" style="1" customWidth="1"/>
    <col min="10" max="10" width="4.625" style="1" customWidth="1"/>
    <col min="11" max="16384" width="9" style="1"/>
  </cols>
  <sheetData>
    <row r="2" spans="2:15" ht="30" x14ac:dyDescent="0.15">
      <c r="B2" s="29" t="s">
        <v>38</v>
      </c>
    </row>
    <row r="4" spans="2:15" ht="20.100000000000001" customHeight="1" x14ac:dyDescent="0.15">
      <c r="B4" s="30" t="s">
        <v>68</v>
      </c>
    </row>
    <row r="5" spans="2:15" ht="20.100000000000001" customHeight="1" x14ac:dyDescent="0.15">
      <c r="B5" s="28" t="s">
        <v>65</v>
      </c>
      <c r="C5" s="18"/>
    </row>
    <row r="6" spans="2:15" ht="20.100000000000001" customHeight="1" x14ac:dyDescent="0.15">
      <c r="B6" s="28" t="s">
        <v>64</v>
      </c>
      <c r="C6" s="18"/>
    </row>
    <row r="7" spans="2:15" ht="20.100000000000001" customHeight="1" x14ac:dyDescent="0.15">
      <c r="B7" s="28" t="s">
        <v>66</v>
      </c>
      <c r="C7" s="18"/>
    </row>
    <row r="8" spans="2:15" ht="20.100000000000001" customHeight="1" x14ac:dyDescent="0.15">
      <c r="B8" s="28" t="s">
        <v>67</v>
      </c>
      <c r="C8" s="18"/>
    </row>
    <row r="9" spans="2:15" ht="17.25" thickBot="1" x14ac:dyDescent="0.2">
      <c r="B9" s="16"/>
    </row>
    <row r="10" spans="2:15" ht="23.1" customHeight="1" x14ac:dyDescent="0.15">
      <c r="B10" s="24" t="s">
        <v>39</v>
      </c>
      <c r="C10" s="83"/>
      <c r="D10" s="84"/>
      <c r="E10" s="1"/>
    </row>
    <row r="11" spans="2:15" ht="23.1" customHeight="1" thickBot="1" x14ac:dyDescent="0.2">
      <c r="B11" s="25" t="s">
        <v>47</v>
      </c>
      <c r="C11" s="81"/>
      <c r="D11" s="82"/>
      <c r="E11" s="18" t="s">
        <v>40</v>
      </c>
    </row>
    <row r="12" spans="2:15" ht="16.5" x14ac:dyDescent="0.15">
      <c r="B12" s="16"/>
    </row>
    <row r="14" spans="2:15" ht="19.5" x14ac:dyDescent="0.15">
      <c r="B14" s="87" t="s">
        <v>45</v>
      </c>
      <c r="C14" s="87"/>
    </row>
    <row r="15" spans="2:15" ht="6" customHeight="1" x14ac:dyDescent="0.15"/>
    <row r="16" spans="2:15" s="18" customFormat="1" ht="28.5" customHeight="1" x14ac:dyDescent="0.15">
      <c r="B16" s="89" t="s">
        <v>46</v>
      </c>
      <c r="C16" s="89" t="s">
        <v>55</v>
      </c>
      <c r="D16" s="89"/>
      <c r="E16" s="90" t="s">
        <v>59</v>
      </c>
      <c r="F16" s="91"/>
      <c r="G16" s="92"/>
      <c r="H16" s="20" t="s">
        <v>61</v>
      </c>
      <c r="I16" s="17"/>
      <c r="J16" s="17"/>
      <c r="K16" s="17"/>
      <c r="L16" s="17"/>
      <c r="M16" s="17"/>
      <c r="N16" s="17"/>
      <c r="O16" s="17"/>
    </row>
    <row r="17" spans="2:15" s="18" customFormat="1" ht="27.75" customHeight="1" x14ac:dyDescent="0.15">
      <c r="B17" s="89"/>
      <c r="C17" s="89"/>
      <c r="D17" s="89"/>
      <c r="E17" s="19" t="s">
        <v>57</v>
      </c>
      <c r="F17" s="23" t="s">
        <v>63</v>
      </c>
      <c r="G17" s="23" t="s">
        <v>58</v>
      </c>
      <c r="H17" s="21" t="s">
        <v>62</v>
      </c>
      <c r="I17" s="17"/>
      <c r="J17" s="17"/>
      <c r="K17" s="17"/>
      <c r="L17" s="17"/>
      <c r="M17" s="17"/>
      <c r="N17" s="17"/>
      <c r="O17" s="17"/>
    </row>
    <row r="18" spans="2:15" s="18" customFormat="1" ht="20.25" thickBot="1" x14ac:dyDescent="0.2">
      <c r="B18" s="89"/>
      <c r="C18" s="88" t="s">
        <v>56</v>
      </c>
      <c r="D18" s="88"/>
      <c r="E18" s="75" t="s">
        <v>60</v>
      </c>
      <c r="F18" s="76"/>
      <c r="G18" s="77"/>
      <c r="H18" s="43" t="s">
        <v>60</v>
      </c>
      <c r="I18" s="17"/>
      <c r="J18" s="17"/>
      <c r="K18" s="17"/>
      <c r="L18" s="17"/>
      <c r="M18" s="17"/>
      <c r="N18" s="17"/>
      <c r="O18" s="17"/>
    </row>
    <row r="19" spans="2:15" s="18" customFormat="1" ht="24" customHeight="1" x14ac:dyDescent="0.15">
      <c r="B19" s="26" t="str">
        <f>'電気料金シミュレーション(編集用)'!B14</f>
        <v>11月</v>
      </c>
      <c r="C19" s="85"/>
      <c r="D19" s="86"/>
      <c r="E19" s="44" t="str">
        <f>'電気料金シミュレーション(編集用)'!E14</f>
        <v/>
      </c>
      <c r="F19" s="45" t="str">
        <f>'電気料金シミュレーション(編集用)'!F14</f>
        <v/>
      </c>
      <c r="G19" s="68" t="str">
        <f>'電気料金シミュレーション(編集用)'!G14</f>
        <v/>
      </c>
      <c r="H19" s="44" t="str">
        <f>'電気料金シミュレーション(編集用)'!H14</f>
        <v/>
      </c>
    </row>
    <row r="20" spans="2:15" s="18" customFormat="1" ht="24" customHeight="1" x14ac:dyDescent="0.15">
      <c r="B20" s="26" t="str">
        <f>'電気料金シミュレーション(編集用)'!B15</f>
        <v>10月</v>
      </c>
      <c r="C20" s="71"/>
      <c r="D20" s="72"/>
      <c r="E20" s="44" t="str">
        <f>'電気料金シミュレーション(編集用)'!E15</f>
        <v/>
      </c>
      <c r="F20" s="45" t="str">
        <f>'電気料金シミュレーション(編集用)'!F15</f>
        <v/>
      </c>
      <c r="G20" s="68" t="str">
        <f>'電気料金シミュレーション(編集用)'!G15</f>
        <v/>
      </c>
      <c r="H20" s="44" t="str">
        <f>'電気料金シミュレーション(編集用)'!H15</f>
        <v/>
      </c>
    </row>
    <row r="21" spans="2:15" s="18" customFormat="1" ht="24" customHeight="1" x14ac:dyDescent="0.15">
      <c r="B21" s="26" t="str">
        <f>'電気料金シミュレーション(編集用)'!B16</f>
        <v>９月</v>
      </c>
      <c r="C21" s="71"/>
      <c r="D21" s="72"/>
      <c r="E21" s="44" t="str">
        <f>'電気料金シミュレーション(編集用)'!E16</f>
        <v/>
      </c>
      <c r="F21" s="45" t="str">
        <f>'電気料金シミュレーション(編集用)'!F16</f>
        <v/>
      </c>
      <c r="G21" s="68" t="str">
        <f>'電気料金シミュレーション(編集用)'!G16</f>
        <v/>
      </c>
      <c r="H21" s="44" t="str">
        <f>'電気料金シミュレーション(編集用)'!H16</f>
        <v/>
      </c>
    </row>
    <row r="22" spans="2:15" s="18" customFormat="1" ht="24" customHeight="1" x14ac:dyDescent="0.15">
      <c r="B22" s="26" t="str">
        <f>'電気料金シミュレーション(編集用)'!B17</f>
        <v>８月</v>
      </c>
      <c r="C22" s="71"/>
      <c r="D22" s="72"/>
      <c r="E22" s="44" t="str">
        <f>'電気料金シミュレーション(編集用)'!E17</f>
        <v/>
      </c>
      <c r="F22" s="45" t="str">
        <f>'電気料金シミュレーション(編集用)'!F17</f>
        <v/>
      </c>
      <c r="G22" s="68" t="str">
        <f>'電気料金シミュレーション(編集用)'!G17</f>
        <v/>
      </c>
      <c r="H22" s="44" t="str">
        <f>'電気料金シミュレーション(編集用)'!H17</f>
        <v/>
      </c>
    </row>
    <row r="23" spans="2:15" s="18" customFormat="1" ht="24" customHeight="1" x14ac:dyDescent="0.15">
      <c r="B23" s="26" t="str">
        <f>'電気料金シミュレーション(編集用)'!B18</f>
        <v>７月</v>
      </c>
      <c r="C23" s="71"/>
      <c r="D23" s="72"/>
      <c r="E23" s="44" t="str">
        <f>'電気料金シミュレーション(編集用)'!E18</f>
        <v/>
      </c>
      <c r="F23" s="45" t="str">
        <f>'電気料金シミュレーション(編集用)'!F18</f>
        <v/>
      </c>
      <c r="G23" s="68" t="str">
        <f>'電気料金シミュレーション(編集用)'!G18</f>
        <v/>
      </c>
      <c r="H23" s="44" t="str">
        <f>'電気料金シミュレーション(編集用)'!H18</f>
        <v/>
      </c>
    </row>
    <row r="24" spans="2:15" s="18" customFormat="1" ht="24" customHeight="1" x14ac:dyDescent="0.15">
      <c r="B24" s="26" t="str">
        <f>'電気料金シミュレーション(編集用)'!B19</f>
        <v>６月</v>
      </c>
      <c r="C24" s="71"/>
      <c r="D24" s="72"/>
      <c r="E24" s="44" t="str">
        <f>'電気料金シミュレーション(編集用)'!E19</f>
        <v/>
      </c>
      <c r="F24" s="45" t="str">
        <f>'電気料金シミュレーション(編集用)'!F19</f>
        <v/>
      </c>
      <c r="G24" s="68" t="str">
        <f>'電気料金シミュレーション(編集用)'!G19</f>
        <v/>
      </c>
      <c r="H24" s="44" t="str">
        <f>'電気料金シミュレーション(編集用)'!H19</f>
        <v/>
      </c>
    </row>
    <row r="25" spans="2:15" s="18" customFormat="1" ht="24" customHeight="1" x14ac:dyDescent="0.15">
      <c r="B25" s="26" t="str">
        <f>'電気料金シミュレーション(編集用)'!B20</f>
        <v>５月</v>
      </c>
      <c r="C25" s="71"/>
      <c r="D25" s="72"/>
      <c r="E25" s="44" t="str">
        <f>'電気料金シミュレーション(編集用)'!E20</f>
        <v/>
      </c>
      <c r="F25" s="45" t="str">
        <f>'電気料金シミュレーション(編集用)'!F20</f>
        <v/>
      </c>
      <c r="G25" s="68" t="str">
        <f>'電気料金シミュレーション(編集用)'!G20</f>
        <v/>
      </c>
      <c r="H25" s="44" t="str">
        <f>'電気料金シミュレーション(編集用)'!H20</f>
        <v/>
      </c>
    </row>
    <row r="26" spans="2:15" s="18" customFormat="1" ht="24" customHeight="1" x14ac:dyDescent="0.15">
      <c r="B26" s="26" t="str">
        <f>'電気料金シミュレーション(編集用)'!B21</f>
        <v>４月</v>
      </c>
      <c r="C26" s="71"/>
      <c r="D26" s="72"/>
      <c r="E26" s="44" t="str">
        <f>'電気料金シミュレーション(編集用)'!E21</f>
        <v/>
      </c>
      <c r="F26" s="45" t="str">
        <f>'電気料金シミュレーション(編集用)'!F21</f>
        <v/>
      </c>
      <c r="G26" s="68" t="str">
        <f>'電気料金シミュレーション(編集用)'!G21</f>
        <v/>
      </c>
      <c r="H26" s="44" t="str">
        <f>'電気料金シミュレーション(編集用)'!H21</f>
        <v/>
      </c>
    </row>
    <row r="27" spans="2:15" s="18" customFormat="1" ht="24" customHeight="1" x14ac:dyDescent="0.15">
      <c r="B27" s="26" t="str">
        <f>'電気料金シミュレーション(編集用)'!B22</f>
        <v>３月</v>
      </c>
      <c r="C27" s="71"/>
      <c r="D27" s="72"/>
      <c r="E27" s="44" t="str">
        <f>'電気料金シミュレーション(編集用)'!E22</f>
        <v/>
      </c>
      <c r="F27" s="45" t="str">
        <f>'電気料金シミュレーション(編集用)'!F22</f>
        <v/>
      </c>
      <c r="G27" s="68" t="str">
        <f>'電気料金シミュレーション(編集用)'!G22</f>
        <v/>
      </c>
      <c r="H27" s="44" t="str">
        <f>'電気料金シミュレーション(編集用)'!H22</f>
        <v/>
      </c>
    </row>
    <row r="28" spans="2:15" s="18" customFormat="1" ht="24" customHeight="1" x14ac:dyDescent="0.15">
      <c r="B28" s="26" t="str">
        <f>'電気料金シミュレーション(編集用)'!B23</f>
        <v>２月</v>
      </c>
      <c r="C28" s="71"/>
      <c r="D28" s="72"/>
      <c r="E28" s="44" t="str">
        <f>'電気料金シミュレーション(編集用)'!E23</f>
        <v/>
      </c>
      <c r="F28" s="45" t="str">
        <f>'電気料金シミュレーション(編集用)'!F23</f>
        <v/>
      </c>
      <c r="G28" s="68" t="str">
        <f>'電気料金シミュレーション(編集用)'!G23</f>
        <v/>
      </c>
      <c r="H28" s="44" t="str">
        <f>'電気料金シミュレーション(編集用)'!H23</f>
        <v/>
      </c>
    </row>
    <row r="29" spans="2:15" s="18" customFormat="1" ht="24" customHeight="1" x14ac:dyDescent="0.15">
      <c r="B29" s="26" t="str">
        <f>'電気料金シミュレーション(編集用)'!B24</f>
        <v>１月</v>
      </c>
      <c r="C29" s="71"/>
      <c r="D29" s="72"/>
      <c r="E29" s="44" t="str">
        <f>'電気料金シミュレーション(編集用)'!E24</f>
        <v/>
      </c>
      <c r="F29" s="45" t="str">
        <f>'電気料金シミュレーション(編集用)'!F24</f>
        <v/>
      </c>
      <c r="G29" s="68" t="str">
        <f>'電気料金シミュレーション(編集用)'!G24</f>
        <v/>
      </c>
      <c r="H29" s="44" t="str">
        <f>'電気料金シミュレーション(編集用)'!H24</f>
        <v/>
      </c>
    </row>
    <row r="30" spans="2:15" s="18" customFormat="1" ht="24" customHeight="1" thickBot="1" x14ac:dyDescent="0.2">
      <c r="B30" s="27" t="str">
        <f>'電気料金シミュレーション(編集用)'!B25</f>
        <v>12月</v>
      </c>
      <c r="C30" s="73"/>
      <c r="D30" s="74"/>
      <c r="E30" s="46" t="str">
        <f>'電気料金シミュレーション(編集用)'!E25</f>
        <v/>
      </c>
      <c r="F30" s="47" t="str">
        <f>'電気料金シミュレーション(編集用)'!F25</f>
        <v/>
      </c>
      <c r="G30" s="69" t="str">
        <f>'電気料金シミュレーション(編集用)'!G25</f>
        <v/>
      </c>
      <c r="H30" s="46" t="str">
        <f>'電気料金シミュレーション(編集用)'!H25</f>
        <v/>
      </c>
    </row>
    <row r="31" spans="2:15" s="18" customFormat="1" ht="38.1" customHeight="1" thickTop="1" x14ac:dyDescent="0.15">
      <c r="B31" s="22" t="s">
        <v>34</v>
      </c>
      <c r="C31" s="78">
        <f>SUM(C19:D30)</f>
        <v>0</v>
      </c>
      <c r="D31" s="79"/>
      <c r="E31" s="48">
        <f>SUM(E19:E30)</f>
        <v>0</v>
      </c>
      <c r="F31" s="49">
        <f t="shared" ref="F31:H31" si="0">SUM(F19:F30)</f>
        <v>0</v>
      </c>
      <c r="G31" s="70">
        <f t="shared" si="0"/>
        <v>0</v>
      </c>
      <c r="H31" s="50">
        <f t="shared" si="0"/>
        <v>0</v>
      </c>
    </row>
    <row r="32" spans="2:15" s="18" customFormat="1" ht="19.5" x14ac:dyDescent="0.15">
      <c r="B32" s="17"/>
      <c r="E32" s="17"/>
    </row>
    <row r="33" spans="2:10" s="18" customFormat="1" ht="19.5" x14ac:dyDescent="0.15">
      <c r="B33" s="80" t="s">
        <v>78</v>
      </c>
      <c r="C33" s="80"/>
      <c r="D33" s="80"/>
      <c r="E33" s="80"/>
      <c r="F33" s="80"/>
      <c r="G33" s="80"/>
      <c r="H33" s="80"/>
      <c r="I33" s="80"/>
    </row>
    <row r="34" spans="2:10" s="18" customFormat="1" ht="19.5" customHeight="1" x14ac:dyDescent="0.15">
      <c r="B34" s="80" t="s">
        <v>79</v>
      </c>
      <c r="C34" s="80"/>
      <c r="D34" s="80"/>
      <c r="E34" s="80"/>
      <c r="F34" s="80"/>
      <c r="G34" s="80"/>
      <c r="H34" s="80"/>
      <c r="I34" s="80"/>
      <c r="J34" s="80"/>
    </row>
    <row r="35" spans="2:10" s="18" customFormat="1" ht="19.5" x14ac:dyDescent="0.15">
      <c r="B35" s="80" t="s">
        <v>80</v>
      </c>
      <c r="C35" s="80"/>
      <c r="D35" s="80"/>
      <c r="E35" s="80"/>
      <c r="F35" s="80"/>
      <c r="G35" s="80"/>
      <c r="H35" s="80"/>
      <c r="I35" s="80"/>
    </row>
    <row r="36" spans="2:10" s="18" customFormat="1" ht="19.5" customHeight="1" x14ac:dyDescent="0.15">
      <c r="B36" s="80" t="s">
        <v>81</v>
      </c>
      <c r="C36" s="80"/>
      <c r="D36" s="80"/>
      <c r="E36" s="80"/>
      <c r="F36" s="80"/>
      <c r="G36" s="80"/>
      <c r="H36" s="80"/>
      <c r="I36" s="80"/>
    </row>
    <row r="37" spans="2:10" s="18" customFormat="1" ht="19.5" x14ac:dyDescent="0.15">
      <c r="B37" s="80" t="s">
        <v>82</v>
      </c>
      <c r="C37" s="80"/>
      <c r="D37" s="80"/>
      <c r="E37" s="80"/>
      <c r="F37" s="80"/>
      <c r="G37" s="80"/>
      <c r="H37" s="80"/>
      <c r="I37" s="80"/>
    </row>
    <row r="38" spans="2:10" s="18" customFormat="1" ht="21.95" customHeight="1" x14ac:dyDescent="0.15">
      <c r="B38" s="80" t="s">
        <v>69</v>
      </c>
      <c r="C38" s="80"/>
      <c r="D38" s="80"/>
      <c r="E38" s="80"/>
      <c r="F38" s="80"/>
      <c r="G38" s="80"/>
      <c r="H38" s="80"/>
      <c r="I38" s="80"/>
    </row>
    <row r="39" spans="2:10" s="18" customFormat="1" ht="19.5" x14ac:dyDescent="0.15">
      <c r="B39" s="17"/>
      <c r="E39" s="17"/>
    </row>
    <row r="40" spans="2:10" s="18" customFormat="1" ht="19.5" x14ac:dyDescent="0.15">
      <c r="B40" s="17"/>
      <c r="E40" s="17"/>
    </row>
    <row r="41" spans="2:10" s="18" customFormat="1" ht="19.5" x14ac:dyDescent="0.15">
      <c r="B41" s="17"/>
      <c r="E41" s="17"/>
    </row>
    <row r="42" spans="2:10" s="18" customFormat="1" ht="19.5" x14ac:dyDescent="0.15">
      <c r="B42" s="17"/>
      <c r="E42" s="17"/>
    </row>
    <row r="43" spans="2:10" s="18" customFormat="1" ht="19.5" x14ac:dyDescent="0.15">
      <c r="B43" s="17"/>
      <c r="E43" s="17"/>
    </row>
  </sheetData>
  <mergeCells count="27">
    <mergeCell ref="C31:D31"/>
    <mergeCell ref="B38:I38"/>
    <mergeCell ref="B37:I37"/>
    <mergeCell ref="C11:D11"/>
    <mergeCell ref="C10:D10"/>
    <mergeCell ref="C19:D19"/>
    <mergeCell ref="C20:D20"/>
    <mergeCell ref="B14:C14"/>
    <mergeCell ref="C18:D18"/>
    <mergeCell ref="C16:D17"/>
    <mergeCell ref="B16:B18"/>
    <mergeCell ref="B33:I33"/>
    <mergeCell ref="B35:I35"/>
    <mergeCell ref="B34:J34"/>
    <mergeCell ref="B36:I36"/>
    <mergeCell ref="E16:G16"/>
    <mergeCell ref="C27:D27"/>
    <mergeCell ref="C28:D28"/>
    <mergeCell ref="C29:D29"/>
    <mergeCell ref="C30:D30"/>
    <mergeCell ref="E18:G18"/>
    <mergeCell ref="C26:D26"/>
    <mergeCell ref="C21:D21"/>
    <mergeCell ref="C22:D22"/>
    <mergeCell ref="C23:D23"/>
    <mergeCell ref="C24:D24"/>
    <mergeCell ref="C25:D25"/>
  </mergeCells>
  <phoneticPr fontId="2"/>
  <pageMargins left="0.7" right="0.7" top="0.75" bottom="0.75" header="0.3" footer="0.3"/>
  <pageSetup paperSize="9" scale="61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3247069-AA04-4370-984D-60F526B4B888}">
          <x14:formula1>
            <xm:f>単価表!$B$3:$B$53</xm:f>
          </x14:formula1>
          <xm:sqref>C11</xm:sqref>
        </x14:dataValidation>
        <x14:dataValidation type="list" allowBlank="1" showInputMessage="1" showErrorMessage="1" xr:uid="{801855ED-8D43-423C-8BCB-5C1CAECA17E3}">
          <x14:formula1>
            <xm:f>単価表!$U$3:$U$6</xm:f>
          </x14:formula1>
          <xm:sqref>C10:D10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2484D-C5AB-4118-A898-4D2EF39344FC}">
  <sheetPr codeName="Sheet2">
    <pageSetUpPr fitToPage="1"/>
  </sheetPr>
  <dimension ref="B2:O37"/>
  <sheetViews>
    <sheetView showGridLines="0" zoomScale="70" zoomScaleNormal="70" workbookViewId="0">
      <selection activeCell="Q34" sqref="Q34"/>
    </sheetView>
  </sheetViews>
  <sheetFormatPr defaultRowHeight="15.75" x14ac:dyDescent="0.15"/>
  <cols>
    <col min="1" max="1" width="9" style="1"/>
    <col min="2" max="2" width="15.25" style="2" customWidth="1"/>
    <col min="3" max="4" width="10.625" style="1" customWidth="1"/>
    <col min="5" max="5" width="22.625" style="2" customWidth="1"/>
    <col min="6" max="8" width="22.625" style="1" customWidth="1"/>
    <col min="9" max="9" width="31.5" style="1" customWidth="1"/>
    <col min="10" max="16384" width="9" style="1"/>
  </cols>
  <sheetData>
    <row r="2" spans="2:15" ht="30" x14ac:dyDescent="0.15">
      <c r="B2" s="29" t="s">
        <v>38</v>
      </c>
    </row>
    <row r="4" spans="2:15" ht="17.25" thickBot="1" x14ac:dyDescent="0.2">
      <c r="B4" s="16"/>
    </row>
    <row r="5" spans="2:15" ht="23.1" customHeight="1" x14ac:dyDescent="0.15">
      <c r="B5" s="24" t="s">
        <v>39</v>
      </c>
      <c r="C5" s="83">
        <f>電気料金シミュレーション!C10</f>
        <v>0</v>
      </c>
      <c r="D5" s="84"/>
      <c r="E5" s="1"/>
    </row>
    <row r="6" spans="2:15" ht="23.1" customHeight="1" thickBot="1" x14ac:dyDescent="0.2">
      <c r="B6" s="25" t="s">
        <v>47</v>
      </c>
      <c r="C6" s="81">
        <f>電気料金シミュレーション!C11</f>
        <v>0</v>
      </c>
      <c r="D6" s="82"/>
      <c r="E6" s="18" t="s">
        <v>40</v>
      </c>
    </row>
    <row r="7" spans="2:15" ht="16.5" x14ac:dyDescent="0.15">
      <c r="B7" s="16"/>
    </row>
    <row r="9" spans="2:15" ht="19.5" x14ac:dyDescent="0.15">
      <c r="B9" s="87" t="s">
        <v>45</v>
      </c>
      <c r="C9" s="87"/>
    </row>
    <row r="10" spans="2:15" ht="6" customHeight="1" x14ac:dyDescent="0.15"/>
    <row r="11" spans="2:15" s="18" customFormat="1" ht="19.5" x14ac:dyDescent="0.15">
      <c r="B11" s="89" t="s">
        <v>46</v>
      </c>
      <c r="C11" s="89" t="s">
        <v>55</v>
      </c>
      <c r="D11" s="89"/>
      <c r="E11" s="90" t="s">
        <v>59</v>
      </c>
      <c r="F11" s="91"/>
      <c r="G11" s="92"/>
      <c r="H11" s="20" t="s">
        <v>61</v>
      </c>
      <c r="I11" s="17"/>
      <c r="J11" s="17"/>
      <c r="K11" s="17"/>
      <c r="L11" s="17"/>
      <c r="M11" s="17"/>
      <c r="N11" s="17"/>
      <c r="O11" s="17"/>
    </row>
    <row r="12" spans="2:15" s="18" customFormat="1" ht="19.5" x14ac:dyDescent="0.15">
      <c r="B12" s="89"/>
      <c r="C12" s="89"/>
      <c r="D12" s="89"/>
      <c r="E12" s="19" t="s">
        <v>57</v>
      </c>
      <c r="F12" s="23" t="s">
        <v>63</v>
      </c>
      <c r="G12" s="23" t="s">
        <v>58</v>
      </c>
      <c r="H12" s="21" t="s">
        <v>62</v>
      </c>
      <c r="I12" s="17"/>
      <c r="J12" s="17"/>
      <c r="K12" s="17"/>
      <c r="L12" s="17"/>
      <c r="M12" s="17"/>
      <c r="N12" s="17"/>
      <c r="O12" s="17"/>
    </row>
    <row r="13" spans="2:15" s="18" customFormat="1" ht="20.25" thickBot="1" x14ac:dyDescent="0.2">
      <c r="B13" s="89"/>
      <c r="C13" s="88" t="s">
        <v>56</v>
      </c>
      <c r="D13" s="88"/>
      <c r="E13" s="75" t="s">
        <v>60</v>
      </c>
      <c r="F13" s="76"/>
      <c r="G13" s="77"/>
      <c r="H13" s="43" t="s">
        <v>60</v>
      </c>
      <c r="I13" s="17"/>
      <c r="J13" s="17"/>
      <c r="K13" s="17"/>
      <c r="L13" s="17"/>
      <c r="M13" s="17"/>
      <c r="N13" s="17"/>
      <c r="O13" s="17"/>
    </row>
    <row r="14" spans="2:15" s="18" customFormat="1" ht="24" customHeight="1" x14ac:dyDescent="0.15">
      <c r="B14" s="26" t="str">
        <f>単価表!E17</f>
        <v>11月</v>
      </c>
      <c r="C14" s="85">
        <f>電気料金シミュレーション!C19</f>
        <v>0</v>
      </c>
      <c r="D14" s="86"/>
      <c r="E14" s="51" t="str" cm="1">
        <f t="array" ref="E14">_xlfn.SWITCH($C$5,
"北陸かがやき契約",計算用!M5,
"北陸Bizかがやき契約",計算用!M41,
"ANAマイレージ契約",計算用!M23,
"低圧電力",計算用!M59,
"低圧電力[神通]",計算用!#REF!,
"低圧電力[九頭竜]",計算用!#REF!,
"従業員メニューA",計算用!#REF!,
"従業員メニューB",計算用!#REF!,
"")</f>
        <v/>
      </c>
      <c r="F14" s="52" t="str" cm="1">
        <f t="array" ref="F14">_xlfn.SWITCH($C$5,
"北陸かがやき契約",計算用!R5,
"北陸Bizかがやき契約",計算用!R41,
"ANAマイレージ契約",計算用!R23,
"低圧電力",計算用!R59,
"低圧電力[神通]",計算用!#REF!,
"低圧電力[九頭竜]",計算用!#REF!,
"従業員メニューA",計算用!#REF!,
"従業員メニューB",計算用!#REF!,
"")</f>
        <v/>
      </c>
      <c r="G14" s="53" t="str" cm="1">
        <f t="array" ref="G14">_xlfn.SWITCH($C$5,
"北陸かがやき契約",計算用!S5,
"北陸Bizかがやき契約",計算用!S41,
"ANAマイレージ契約",計算用!S23,
"低圧電力",計算用!S59,
"低圧電力[神通]",計算用!#REF!,
"低圧電力[九頭竜]",計算用!#REF!,
"従業員メニューA",計算用!#REF!,
"従業員メニューB",計算用!#REF!,
"")</f>
        <v/>
      </c>
      <c r="H14" s="54" t="str" cm="1">
        <f t="array" ref="H14">IF(AND($C$5="北陸かがやき契約",$C$6&gt;=7),計算用!X41,IF(AND($C$5="北陸Bizかがやき契約",$C$6&lt;7),計算用!X5,IF(AND($C$5="ANAマイレージ契約",$C$6&gt;=7),計算用!X41,_xlfn.SWITCH($C$5,"北陸かがやき契約",計算用!X5,"北陸Bizかがやき契約",計算用!X41,"ANAマイレージ契約",計算用!X23,"低圧電力",計算用!X59,"低圧電力[神通]",計算用!#REF!,"低圧電力[九頭竜]",計算用!#REF!,"従業員メニューA",計算用!#REF!,"従業員メニューB",計算用!#REF!,""))))</f>
        <v/>
      </c>
    </row>
    <row r="15" spans="2:15" s="18" customFormat="1" ht="24" customHeight="1" x14ac:dyDescent="0.15">
      <c r="B15" s="26" t="str">
        <f>単価表!E18</f>
        <v>10月</v>
      </c>
      <c r="C15" s="71">
        <f>電気料金シミュレーション!C20</f>
        <v>0</v>
      </c>
      <c r="D15" s="72"/>
      <c r="E15" s="51" t="str" cm="1">
        <f t="array" ref="E15">_xlfn.SWITCH($C$5,
"北陸かがやき契約",計算用!M6,
"北陸Bizかがやき契約",計算用!M42,
"ANAマイレージ契約",計算用!M24,
"低圧電力",計算用!M60,
"低圧電力[神通]",計算用!#REF!,
"低圧電力[九頭竜]",計算用!#REF!,
"従業員メニューA",計算用!#REF!,
"従業員メニューB",計算用!#REF!,
"")</f>
        <v/>
      </c>
      <c r="F15" s="52" t="str" cm="1">
        <f t="array" ref="F15">_xlfn.SWITCH($C$5,
"北陸かがやき契約",計算用!R6,
"北陸Bizかがやき契約",計算用!R42,
"ANAマイレージ契約",計算用!R24,
"低圧電力",計算用!R60,
"低圧電力[神通]",計算用!#REF!,
"低圧電力[九頭竜]",計算用!#REF!,
"従業員メニューA",計算用!#REF!,
"従業員メニューB",計算用!#REF!,
"")</f>
        <v/>
      </c>
      <c r="G15" s="53" t="str" cm="1">
        <f t="array" ref="G15">_xlfn.SWITCH($C$5,
"北陸かがやき契約",計算用!S6,
"北陸Bizかがやき契約",計算用!S42,
"ANAマイレージ契約",計算用!S24,
"低圧電力",計算用!S60,
"低圧電力[神通]",計算用!#REF!,
"低圧電力[九頭竜]",計算用!#REF!,
"従業員メニューA",計算用!#REF!,
"従業員メニューB",計算用!#REF!,
"")</f>
        <v/>
      </c>
      <c r="H15" s="54" t="str" cm="1">
        <f t="array" ref="H15">IF(AND($C$5="北陸かがやき契約",$C$6&gt;=7),計算用!X42,IF(AND($C$5="北陸Bizかがやき契約",$C$6&lt;7),計算用!X6,IF(AND($C$5="ANAマイレージ契約",$C$6&gt;=7),計算用!X42,_xlfn.SWITCH($C$5,"北陸かがやき契約",計算用!X6,"北陸Bizかがやき契約",計算用!X42,"ANAマイレージ契約",計算用!X24,"低圧電力",計算用!X60,"低圧電力[神通]",計算用!#REF!,"低圧電力[九頭竜]",計算用!#REF!,"従業員メニューA",計算用!#REF!,"従業員メニューB",計算用!#REF!,""))))</f>
        <v/>
      </c>
    </row>
    <row r="16" spans="2:15" s="18" customFormat="1" ht="24" customHeight="1" x14ac:dyDescent="0.15">
      <c r="B16" s="26" t="str">
        <f>単価表!E19</f>
        <v>９月</v>
      </c>
      <c r="C16" s="71">
        <f>電気料金シミュレーション!C21</f>
        <v>0</v>
      </c>
      <c r="D16" s="72"/>
      <c r="E16" s="51" t="str" cm="1">
        <f t="array" ref="E16">_xlfn.SWITCH($C$5,
"北陸かがやき契約",計算用!M7,
"北陸Bizかがやき契約",計算用!M43,
"ANAマイレージ契約",計算用!M25,
"低圧電力",計算用!M61,
"低圧電力[神通]",計算用!#REF!,
"低圧電力[九頭竜]",計算用!#REF!,
"従業員メニューA",計算用!#REF!,
"従業員メニューB",計算用!#REF!,
"")</f>
        <v/>
      </c>
      <c r="F16" s="52" t="str" cm="1">
        <f t="array" ref="F16">_xlfn.SWITCH($C$5,
"北陸かがやき契約",計算用!R7,
"北陸Bizかがやき契約",計算用!R43,
"ANAマイレージ契約",計算用!R25,
"低圧電力",計算用!R61,
"低圧電力[神通]",計算用!#REF!,
"低圧電力[九頭竜]",計算用!#REF!,
"従業員メニューA",計算用!#REF!,
"従業員メニューB",計算用!#REF!,
"")</f>
        <v/>
      </c>
      <c r="G16" s="53" t="str" cm="1">
        <f t="array" ref="G16">_xlfn.SWITCH($C$5,
"北陸かがやき契約",計算用!S7,
"北陸Bizかがやき契約",計算用!S43,
"ANAマイレージ契約",計算用!S25,
"低圧電力",計算用!S61,
"低圧電力[神通]",計算用!#REF!,
"低圧電力[九頭竜]",計算用!#REF!,
"従業員メニューA",計算用!#REF!,
"従業員メニューB",計算用!#REF!,
"")</f>
        <v/>
      </c>
      <c r="H16" s="54" t="str" cm="1">
        <f t="array" ref="H16">IF(AND($C$5="北陸かがやき契約",$C$6&gt;=7),計算用!X43,IF(AND($C$5="北陸Bizかがやき契約",$C$6&lt;7),計算用!X7,IF(AND($C$5="ANAマイレージ契約",$C$6&gt;=7),計算用!X43,_xlfn.SWITCH($C$5,"北陸かがやき契約",計算用!X7,"北陸Bizかがやき契約",計算用!X43,"ANAマイレージ契約",計算用!X25,"低圧電力",計算用!X61,"低圧電力[神通]",計算用!#REF!,"低圧電力[九頭竜]",計算用!#REF!,"従業員メニューA",計算用!#REF!,"従業員メニューB",計算用!#REF!,""))))</f>
        <v/>
      </c>
    </row>
    <row r="17" spans="2:11" s="18" customFormat="1" ht="24" customHeight="1" x14ac:dyDescent="0.15">
      <c r="B17" s="26" t="str">
        <f>単価表!E20</f>
        <v>８月</v>
      </c>
      <c r="C17" s="71">
        <f>電気料金シミュレーション!C22</f>
        <v>0</v>
      </c>
      <c r="D17" s="72"/>
      <c r="E17" s="51" t="str" cm="1">
        <f t="array" ref="E17">_xlfn.SWITCH($C$5,
"北陸かがやき契約",計算用!M8,
"北陸Bizかがやき契約",計算用!M44,
"ANAマイレージ契約",計算用!M26,
"低圧電力",計算用!M62,
"低圧電力[神通]",計算用!#REF!,
"低圧電力[九頭竜]",計算用!#REF!,
"従業員メニューA",計算用!#REF!,
"従業員メニューB",計算用!#REF!,
"")</f>
        <v/>
      </c>
      <c r="F17" s="52" t="str" cm="1">
        <f t="array" ref="F17">_xlfn.SWITCH($C$5,
"北陸かがやき契約",計算用!R8,
"北陸Bizかがやき契約",計算用!R44,
"ANAマイレージ契約",計算用!R26,
"低圧電力",計算用!R62,
"低圧電力[神通]",計算用!#REF!,
"低圧電力[九頭竜]",計算用!#REF!,
"従業員メニューA",計算用!#REF!,
"従業員メニューB",計算用!#REF!,
"")</f>
        <v/>
      </c>
      <c r="G17" s="53" t="str" cm="1">
        <f t="array" ref="G17">_xlfn.SWITCH($C$5,
"北陸かがやき契約",計算用!S8,
"北陸Bizかがやき契約",計算用!S44,
"ANAマイレージ契約",計算用!S26,
"低圧電力",計算用!S62,
"低圧電力[神通]",計算用!#REF!,
"低圧電力[九頭竜]",計算用!#REF!,
"従業員メニューA",計算用!#REF!,
"従業員メニューB",計算用!#REF!,
"")</f>
        <v/>
      </c>
      <c r="H17" s="54" t="str" cm="1">
        <f t="array" ref="H17">IF(AND($C$5="北陸かがやき契約",$C$6&gt;=7),計算用!X44,IF(AND($C$5="北陸Bizかがやき契約",$C$6&lt;7),計算用!X8,IF(AND($C$5="ANAマイレージ契約",$C$6&gt;=7),計算用!X44,_xlfn.SWITCH($C$5,"北陸かがやき契約",計算用!X8,"北陸Bizかがやき契約",計算用!X44,"ANAマイレージ契約",計算用!X26,"低圧電力",計算用!X62,"低圧電力[神通]",計算用!#REF!,"低圧電力[九頭竜]",計算用!#REF!,"従業員メニューA",計算用!#REF!,"従業員メニューB",計算用!#REF!,""))))</f>
        <v/>
      </c>
    </row>
    <row r="18" spans="2:11" s="18" customFormat="1" ht="24" customHeight="1" x14ac:dyDescent="0.15">
      <c r="B18" s="26" t="str">
        <f>単価表!E21</f>
        <v>７月</v>
      </c>
      <c r="C18" s="71">
        <f>電気料金シミュレーション!C23</f>
        <v>0</v>
      </c>
      <c r="D18" s="72"/>
      <c r="E18" s="51" t="str" cm="1">
        <f t="array" ref="E18">_xlfn.SWITCH($C$5,
"北陸かがやき契約",計算用!M9,
"北陸Bizかがやき契約",計算用!M45,
"ANAマイレージ契約",計算用!M27,
"低圧電力",計算用!M63,
"低圧電力[神通]",計算用!#REF!,
"低圧電力[九頭竜]",計算用!#REF!,
"従業員メニューA",計算用!#REF!,
"従業員メニューB",計算用!#REF!,
"")</f>
        <v/>
      </c>
      <c r="F18" s="52" t="str" cm="1">
        <f t="array" ref="F18">_xlfn.SWITCH($C$5,
"北陸かがやき契約",計算用!R9,
"北陸Bizかがやき契約",計算用!R45,
"ANAマイレージ契約",計算用!R27,
"低圧電力",計算用!R63,
"低圧電力[神通]",計算用!#REF!,
"低圧電力[九頭竜]",計算用!#REF!,
"従業員メニューA",計算用!#REF!,
"従業員メニューB",計算用!#REF!,
"")</f>
        <v/>
      </c>
      <c r="G18" s="53" t="str" cm="1">
        <f t="array" ref="G18">_xlfn.SWITCH($C$5,
"北陸かがやき契約",計算用!S9,
"北陸Bizかがやき契約",計算用!S45,
"ANAマイレージ契約",計算用!S27,
"低圧電力",計算用!S63,
"低圧電力[神通]",計算用!#REF!,
"低圧電力[九頭竜]",計算用!#REF!,
"従業員メニューA",計算用!#REF!,
"従業員メニューB",計算用!#REF!,
"")</f>
        <v/>
      </c>
      <c r="H18" s="54" t="str" cm="1">
        <f t="array" ref="H18">IF(AND($C$5="北陸かがやき契約",$C$6&gt;=7),計算用!X45,IF(AND($C$5="北陸Bizかがやき契約",$C$6&lt;7),計算用!X9,IF(AND($C$5="ANAマイレージ契約",$C$6&gt;=7),計算用!X45,_xlfn.SWITCH($C$5,"北陸かがやき契約",計算用!X9,"北陸Bizかがやき契約",計算用!X45,"ANAマイレージ契約",計算用!X27,"低圧電力",計算用!X63,"低圧電力[神通]",計算用!#REF!,"低圧電力[九頭竜]",計算用!#REF!,"従業員メニューA",計算用!#REF!,"従業員メニューB",計算用!#REF!,""))))</f>
        <v/>
      </c>
    </row>
    <row r="19" spans="2:11" s="18" customFormat="1" ht="24" customHeight="1" x14ac:dyDescent="0.15">
      <c r="B19" s="26" t="str">
        <f>単価表!E22</f>
        <v>６月</v>
      </c>
      <c r="C19" s="71">
        <f>電気料金シミュレーション!C24</f>
        <v>0</v>
      </c>
      <c r="D19" s="72"/>
      <c r="E19" s="51" t="str" cm="1">
        <f t="array" ref="E19">_xlfn.SWITCH($C$5,
"北陸かがやき契約",計算用!M10,
"北陸Bizかがやき契約",計算用!M46,
"ANAマイレージ契約",計算用!M28,
"低圧電力",計算用!M64,
"低圧電力[神通]",計算用!#REF!,
"低圧電力[九頭竜]",計算用!#REF!,
"従業員メニューA",計算用!#REF!,
"従業員メニューB",計算用!#REF!,
"")</f>
        <v/>
      </c>
      <c r="F19" s="52" t="str" cm="1">
        <f t="array" ref="F19">_xlfn.SWITCH($C$5,
"北陸かがやき契約",計算用!R10,
"北陸Bizかがやき契約",計算用!R46,
"ANAマイレージ契約",計算用!R28,
"低圧電力",計算用!R64,
"低圧電力[神通]",計算用!#REF!,
"低圧電力[九頭竜]",計算用!#REF!,
"従業員メニューA",計算用!#REF!,
"従業員メニューB",計算用!#REF!,
"")</f>
        <v/>
      </c>
      <c r="G19" s="53" t="str" cm="1">
        <f t="array" ref="G19">_xlfn.SWITCH($C$5,
"北陸かがやき契約",計算用!S10,
"北陸Bizかがやき契約",計算用!S46,
"ANAマイレージ契約",計算用!S28,
"低圧電力",計算用!S64,
"低圧電力[神通]",計算用!#REF!,
"低圧電力[九頭竜]",計算用!#REF!,
"従業員メニューA",計算用!#REF!,
"従業員メニューB",計算用!#REF!,
"")</f>
        <v/>
      </c>
      <c r="H19" s="54" t="str" cm="1">
        <f t="array" ref="H19">IF(AND($C$5="北陸かがやき契約",$C$6&gt;=7),計算用!X46,IF(AND($C$5="北陸Bizかがやき契約",$C$6&lt;7),計算用!X10,IF(AND($C$5="ANAマイレージ契約",$C$6&gt;=7),計算用!X46,_xlfn.SWITCH($C$5,"北陸かがやき契約",計算用!X10,"北陸Bizかがやき契約",計算用!X46,"ANAマイレージ契約",計算用!X28,"低圧電力",計算用!X64,"低圧電力[神通]",計算用!#REF!,"低圧電力[九頭竜]",計算用!#REF!,"従業員メニューA",計算用!#REF!,"従業員メニューB",計算用!#REF!,""))))</f>
        <v/>
      </c>
    </row>
    <row r="20" spans="2:11" s="18" customFormat="1" ht="24" customHeight="1" x14ac:dyDescent="0.15">
      <c r="B20" s="26" t="str">
        <f>単価表!E23</f>
        <v>５月</v>
      </c>
      <c r="C20" s="71">
        <f>電気料金シミュレーション!C25</f>
        <v>0</v>
      </c>
      <c r="D20" s="72"/>
      <c r="E20" s="51" t="str" cm="1">
        <f t="array" ref="E20">_xlfn.SWITCH($C$5,
"北陸かがやき契約",計算用!M11,
"北陸Bizかがやき契約",計算用!M47,
"ANAマイレージ契約",計算用!M29,
"低圧電力",計算用!M65,
"低圧電力[神通]",計算用!#REF!,
"低圧電力[九頭竜]",計算用!#REF!,
"従業員メニューA",計算用!#REF!,
"従業員メニューB",計算用!#REF!,
"")</f>
        <v/>
      </c>
      <c r="F20" s="52" t="str" cm="1">
        <f t="array" ref="F20">_xlfn.SWITCH($C$5,
"北陸かがやき契約",計算用!R11,
"北陸Bizかがやき契約",計算用!R47,
"ANAマイレージ契約",計算用!R29,
"低圧電力",計算用!R65,
"低圧電力[神通]",計算用!#REF!,
"低圧電力[九頭竜]",計算用!#REF!,
"従業員メニューA",計算用!#REF!,
"従業員メニューB",計算用!#REF!,
"")</f>
        <v/>
      </c>
      <c r="G20" s="53" t="str" cm="1">
        <f t="array" ref="G20">_xlfn.SWITCH($C$5,
"北陸かがやき契約",計算用!S11,
"北陸Bizかがやき契約",計算用!S47,
"ANAマイレージ契約",計算用!S29,
"低圧電力",計算用!S65,
"低圧電力[神通]",計算用!#REF!,
"低圧電力[九頭竜]",計算用!#REF!,
"従業員メニューA",計算用!#REF!,
"従業員メニューB",計算用!#REF!,
"")</f>
        <v/>
      </c>
      <c r="H20" s="54" t="str" cm="1">
        <f t="array" ref="H20">IF(AND($C$5="北陸かがやき契約",$C$6&gt;=7),計算用!X47,IF(AND($C$5="北陸Bizかがやき契約",$C$6&lt;7),計算用!X11,IF(AND($C$5="ANAマイレージ契約",$C$6&gt;=7),計算用!X47,_xlfn.SWITCH($C$5,"北陸かがやき契約",計算用!X11,"北陸Bizかがやき契約",計算用!X47,"ANAマイレージ契約",計算用!X29,"低圧電力",計算用!X65,"低圧電力[神通]",計算用!#REF!,"低圧電力[九頭竜]",計算用!#REF!,"従業員メニューA",計算用!#REF!,"従業員メニューB",計算用!#REF!,""))))</f>
        <v/>
      </c>
    </row>
    <row r="21" spans="2:11" s="18" customFormat="1" ht="24" customHeight="1" x14ac:dyDescent="0.15">
      <c r="B21" s="26" t="str">
        <f>単価表!E24</f>
        <v>４月</v>
      </c>
      <c r="C21" s="71">
        <f>電気料金シミュレーション!C26</f>
        <v>0</v>
      </c>
      <c r="D21" s="72"/>
      <c r="E21" s="51" t="str" cm="1">
        <f t="array" ref="E21">_xlfn.SWITCH($C$5,
"北陸かがやき契約",計算用!M12,
"北陸Bizかがやき契約",計算用!M48,
"ANAマイレージ契約",計算用!M30,
"低圧電力",計算用!M66,
"低圧電力[神通]",計算用!#REF!,
"低圧電力[九頭竜]",計算用!#REF!,
"従業員メニューA",計算用!#REF!,
"従業員メニューB",計算用!#REF!,
"")</f>
        <v/>
      </c>
      <c r="F21" s="52" t="str" cm="1">
        <f t="array" ref="F21">_xlfn.SWITCH($C$5,
"北陸かがやき契約",計算用!R12,
"北陸Bizかがやき契約",計算用!R48,
"ANAマイレージ契約",計算用!R30,
"低圧電力",計算用!R66,
"低圧電力[神通]",計算用!#REF!,
"低圧電力[九頭竜]",計算用!#REF!,
"従業員メニューA",計算用!#REF!,
"従業員メニューB",計算用!#REF!,
"")</f>
        <v/>
      </c>
      <c r="G21" s="53" t="str" cm="1">
        <f t="array" ref="G21">_xlfn.SWITCH($C$5,
"北陸かがやき契約",計算用!S12,
"北陸Bizかがやき契約",計算用!S48,
"ANAマイレージ契約",計算用!S30,
"低圧電力",計算用!S66,
"低圧電力[神通]",計算用!#REF!,
"低圧電力[九頭竜]",計算用!#REF!,
"従業員メニューA",計算用!#REF!,
"従業員メニューB",計算用!#REF!,
"")</f>
        <v/>
      </c>
      <c r="H21" s="54" t="str" cm="1">
        <f t="array" ref="H21">IF(AND($C$5="北陸かがやき契約",$C$6&gt;=7),計算用!X48,IF(AND($C$5="北陸Bizかがやき契約",$C$6&lt;7),計算用!X12,IF(AND($C$5="ANAマイレージ契約",$C$6&gt;=7),計算用!X48,_xlfn.SWITCH($C$5,"北陸かがやき契約",計算用!X12,"北陸Bizかがやき契約",計算用!X48,"ANAマイレージ契約",計算用!X30,"低圧電力",計算用!X66,"低圧電力[神通]",計算用!#REF!,"低圧電力[九頭竜]",計算用!#REF!,"従業員メニューA",計算用!#REF!,"従業員メニューB",計算用!#REF!,""))))</f>
        <v/>
      </c>
    </row>
    <row r="22" spans="2:11" s="18" customFormat="1" ht="24" customHeight="1" x14ac:dyDescent="0.15">
      <c r="B22" s="26" t="str">
        <f>単価表!E25</f>
        <v>３月</v>
      </c>
      <c r="C22" s="71">
        <f>電気料金シミュレーション!C27</f>
        <v>0</v>
      </c>
      <c r="D22" s="72"/>
      <c r="E22" s="51" t="str" cm="1">
        <f t="array" ref="E22">_xlfn.SWITCH($C$5,
"北陸かがやき契約",計算用!M13,
"北陸Bizかがやき契約",計算用!M49,
"ANAマイレージ契約",計算用!M31,
"低圧電力",計算用!M67,
"低圧電力[神通]",計算用!#REF!,
"低圧電力[九頭竜]",計算用!#REF!,
"従業員メニューA",計算用!#REF!,
"従業員メニューB",計算用!#REF!,
"")</f>
        <v/>
      </c>
      <c r="F22" s="52" t="str" cm="1">
        <f t="array" ref="F22">_xlfn.SWITCH($C$5,
"北陸かがやき契約",計算用!R13,
"北陸Bizかがやき契約",計算用!R49,
"ANAマイレージ契約",計算用!R31,
"低圧電力",計算用!R67,
"低圧電力[神通]",計算用!#REF!,
"低圧電力[九頭竜]",計算用!#REF!,
"従業員メニューA",計算用!#REF!,
"従業員メニューB",計算用!#REF!,
"")</f>
        <v/>
      </c>
      <c r="G22" s="53" t="str" cm="1">
        <f t="array" ref="G22">_xlfn.SWITCH($C$5,
"北陸かがやき契約",計算用!S13,
"北陸Bizかがやき契約",計算用!S49,
"ANAマイレージ契約",計算用!S31,
"低圧電力",計算用!S67,
"低圧電力[神通]",計算用!#REF!,
"低圧電力[九頭竜]",計算用!#REF!,
"従業員メニューA",計算用!#REF!,
"従業員メニューB",計算用!#REF!,
"")</f>
        <v/>
      </c>
      <c r="H22" s="54" t="str" cm="1">
        <f t="array" ref="H22">IF(AND($C$5="北陸かがやき契約",$C$6&gt;=7),計算用!X49,IF(AND($C$5="北陸Bizかがやき契約",$C$6&lt;7),計算用!X13,IF(AND($C$5="ANAマイレージ契約",$C$6&gt;=7),計算用!X49,_xlfn.SWITCH($C$5,"北陸かがやき契約",計算用!X13,"北陸Bizかがやき契約",計算用!X49,"ANAマイレージ契約",計算用!X31,"低圧電力",計算用!X67,"低圧電力[神通]",計算用!#REF!,"低圧電力[九頭竜]",計算用!#REF!,"従業員メニューA",計算用!#REF!,"従業員メニューB",計算用!#REF!,""))))</f>
        <v/>
      </c>
    </row>
    <row r="23" spans="2:11" s="18" customFormat="1" ht="24" customHeight="1" x14ac:dyDescent="0.15">
      <c r="B23" s="26" t="str">
        <f>単価表!E26</f>
        <v>２月</v>
      </c>
      <c r="C23" s="71">
        <f>電気料金シミュレーション!C28</f>
        <v>0</v>
      </c>
      <c r="D23" s="72"/>
      <c r="E23" s="51" t="str" cm="1">
        <f t="array" ref="E23">_xlfn.SWITCH($C$5,
"北陸かがやき契約",計算用!M14,
"北陸Bizかがやき契約",計算用!M50,
"ANAマイレージ契約",計算用!M32,
"低圧電力",計算用!M68,
"低圧電力[神通]",計算用!#REF!,
"低圧電力[九頭竜]",計算用!#REF!,
"従業員メニューA",計算用!#REF!,
"従業員メニューB",計算用!#REF!,
"")</f>
        <v/>
      </c>
      <c r="F23" s="52" t="str" cm="1">
        <f t="array" ref="F23">_xlfn.SWITCH($C$5,
"北陸かがやき契約",計算用!R14,
"北陸Bizかがやき契約",計算用!R50,
"ANAマイレージ契約",計算用!R32,
"低圧電力",計算用!R68,
"低圧電力[神通]",計算用!#REF!,
"低圧電力[九頭竜]",計算用!#REF!,
"従業員メニューA",計算用!#REF!,
"従業員メニューB",計算用!#REF!,
"")</f>
        <v/>
      </c>
      <c r="G23" s="53" t="str" cm="1">
        <f t="array" ref="G23">_xlfn.SWITCH($C$5,
"北陸かがやき契約",計算用!S14,
"北陸Bizかがやき契約",計算用!S50,
"ANAマイレージ契約",計算用!S32,
"低圧電力",計算用!S68,
"低圧電力[神通]",計算用!#REF!,
"低圧電力[九頭竜]",計算用!#REF!,
"従業員メニューA",計算用!#REF!,
"従業員メニューB",計算用!#REF!,
"")</f>
        <v/>
      </c>
      <c r="H23" s="54" t="str" cm="1">
        <f t="array" ref="H23">IF(AND($C$5="北陸かがやき契約",$C$6&gt;=7),計算用!X50,IF(AND($C$5="北陸Bizかがやき契約",$C$6&lt;7),計算用!X14,IF(AND($C$5="ANAマイレージ契約",$C$6&gt;=7),計算用!X50,_xlfn.SWITCH($C$5,"北陸かがやき契約",計算用!X14,"北陸Bizかがやき契約",計算用!X50,"ANAマイレージ契約",計算用!X32,"低圧電力",計算用!X68,"低圧電力[神通]",計算用!#REF!,"低圧電力[九頭竜]",計算用!#REF!,"従業員メニューA",計算用!#REF!,"従業員メニューB",計算用!#REF!,""))))</f>
        <v/>
      </c>
    </row>
    <row r="24" spans="2:11" s="18" customFormat="1" ht="24" customHeight="1" x14ac:dyDescent="0.15">
      <c r="B24" s="26" t="str">
        <f>単価表!E27</f>
        <v>１月</v>
      </c>
      <c r="C24" s="71">
        <f>電気料金シミュレーション!C29</f>
        <v>0</v>
      </c>
      <c r="D24" s="72"/>
      <c r="E24" s="51" t="str" cm="1">
        <f t="array" ref="E24">_xlfn.SWITCH($C$5,
"北陸かがやき契約",計算用!M15,
"北陸Bizかがやき契約",計算用!M51,
"ANAマイレージ契約",計算用!M33,
"低圧電力",計算用!M69,
"低圧電力[神通]",計算用!#REF!,
"低圧電力[九頭竜]",計算用!#REF!,
"従業員メニューA",計算用!#REF!,
"従業員メニューB",計算用!#REF!,
"")</f>
        <v/>
      </c>
      <c r="F24" s="52" t="str" cm="1">
        <f t="array" ref="F24">_xlfn.SWITCH($C$5,
"北陸かがやき契約",計算用!R15,
"北陸Bizかがやき契約",計算用!R51,
"ANAマイレージ契約",計算用!R33,
"低圧電力",計算用!R69,
"低圧電力[神通]",計算用!#REF!,
"低圧電力[九頭竜]",計算用!#REF!,
"従業員メニューA",計算用!#REF!,
"従業員メニューB",計算用!#REF!,
"")</f>
        <v/>
      </c>
      <c r="G24" s="53" t="str" cm="1">
        <f t="array" ref="G24">_xlfn.SWITCH($C$5,
"北陸かがやき契約",計算用!S15,
"北陸Bizかがやき契約",計算用!S51,
"ANAマイレージ契約",計算用!S33,
"低圧電力",計算用!S69,
"低圧電力[神通]",計算用!#REF!,
"低圧電力[九頭竜]",計算用!#REF!,
"従業員メニューA",計算用!#REF!,
"従業員メニューB",計算用!#REF!,
"")</f>
        <v/>
      </c>
      <c r="H24" s="54" t="str" cm="1">
        <f t="array" ref="H24">IF(AND($C$5="北陸かがやき契約",$C$6&gt;=7),計算用!X51,IF(AND($C$5="北陸Bizかがやき契約",$C$6&lt;7),計算用!X15,IF(AND($C$5="ANAマイレージ契約",$C$6&gt;=7),計算用!X51,_xlfn.SWITCH($C$5,"北陸かがやき契約",計算用!X15,"北陸Bizかがやき契約",計算用!X51,"ANAマイレージ契約",計算用!X33,"低圧電力",計算用!X69,"低圧電力[神通]",計算用!#REF!,"低圧電力[九頭竜]",計算用!#REF!,"従業員メニューA",計算用!#REF!,"従業員メニューB",計算用!#REF!,""))))</f>
        <v/>
      </c>
    </row>
    <row r="25" spans="2:11" s="18" customFormat="1" ht="24" customHeight="1" thickBot="1" x14ac:dyDescent="0.2">
      <c r="B25" s="27" t="str">
        <f>単価表!E28</f>
        <v>12月</v>
      </c>
      <c r="C25" s="93">
        <f>電気料金シミュレーション!C30</f>
        <v>0</v>
      </c>
      <c r="D25" s="94"/>
      <c r="E25" s="55" t="str" cm="1">
        <f t="array" ref="E25">_xlfn.SWITCH($C$5,
"北陸かがやき契約",計算用!M16,
"北陸Bizかがやき契約",計算用!M52,
"ANAマイレージ契約",計算用!M34,
"低圧電力",計算用!M70,
"低圧電力[神通]",計算用!#REF!,
"低圧電力[九頭竜]",計算用!#REF!,
"従業員メニューA",計算用!#REF!,
"従業員メニューB",計算用!#REF!,
"")</f>
        <v/>
      </c>
      <c r="F25" s="56" t="str" cm="1">
        <f t="array" ref="F25">_xlfn.SWITCH($C$5,
"北陸かがやき契約",計算用!R16,
"北陸Bizかがやき契約",計算用!R52,
"ANAマイレージ契約",計算用!R34,
"低圧電力",計算用!R70,
"低圧電力[神通]",計算用!#REF!,
"低圧電力[九頭竜]",計算用!#REF!,
"従業員メニューA",計算用!#REF!,
"従業員メニューB",計算用!#REF!,
"")</f>
        <v/>
      </c>
      <c r="G25" s="57" t="str" cm="1">
        <f t="array" ref="G25">_xlfn.SWITCH($C$5,
"北陸かがやき契約",計算用!S16,
"北陸Bizかがやき契約",計算用!S52,
"ANAマイレージ契約",計算用!S34,
"低圧電力",計算用!S70,
"低圧電力[神通]",計算用!#REF!,
"低圧電力[九頭竜]",計算用!#REF!,
"従業員メニューA",計算用!#REF!,
"従業員メニューB",計算用!#REF!,
"")</f>
        <v/>
      </c>
      <c r="H25" s="58" t="str" cm="1">
        <f t="array" ref="H25">IF(AND($C$5="北陸かがやき契約",$C$6&gt;=7),計算用!X52,IF(AND($C$5="北陸Bizかがやき契約",$C$6&lt;7),計算用!X16,IF(AND($C$5="ANAマイレージ契約",$C$6&gt;=7),計算用!X52,_xlfn.SWITCH($C$5,"北陸かがやき契約",計算用!X16,"北陸Bizかがやき契約",計算用!X52,"ANAマイレージ契約",計算用!X34,"低圧電力",計算用!X70,"低圧電力[神通]",計算用!#REF!,"低圧電力[九頭竜]",計算用!#REF!,"従業員メニューA",計算用!#REF!,"従業員メニューB",計算用!#REF!,""))))</f>
        <v/>
      </c>
    </row>
    <row r="26" spans="2:11" s="18" customFormat="1" ht="38.1" customHeight="1" thickTop="1" x14ac:dyDescent="0.15">
      <c r="B26" s="22" t="s">
        <v>34</v>
      </c>
      <c r="C26" s="78">
        <f>SUM(C14:D25)</f>
        <v>0</v>
      </c>
      <c r="D26" s="79"/>
      <c r="E26" s="48">
        <f>SUM(E14:E25)</f>
        <v>0</v>
      </c>
      <c r="F26" s="49">
        <f t="shared" ref="F26:H26" si="0">SUM(F14:F25)</f>
        <v>0</v>
      </c>
      <c r="G26" s="48">
        <f t="shared" si="0"/>
        <v>0</v>
      </c>
      <c r="H26" s="50">
        <f t="shared" si="0"/>
        <v>0</v>
      </c>
    </row>
    <row r="27" spans="2:11" s="18" customFormat="1" ht="19.5" x14ac:dyDescent="0.15">
      <c r="B27" s="17"/>
      <c r="E27" s="17"/>
    </row>
    <row r="28" spans="2:11" s="18" customFormat="1" ht="21.95" customHeight="1" x14ac:dyDescent="0.15">
      <c r="B28" s="80"/>
      <c r="C28" s="80"/>
      <c r="D28" s="80"/>
      <c r="E28" s="80"/>
      <c r="F28" s="80"/>
      <c r="G28" s="80"/>
      <c r="H28" s="80"/>
      <c r="I28" s="80"/>
      <c r="J28" s="31"/>
      <c r="K28" s="31"/>
    </row>
    <row r="29" spans="2:11" s="18" customFormat="1" ht="19.5" x14ac:dyDescent="0.15">
      <c r="B29" s="80"/>
      <c r="C29" s="80"/>
      <c r="D29" s="80"/>
      <c r="E29" s="80"/>
      <c r="F29" s="80"/>
      <c r="G29" s="80"/>
      <c r="H29" s="80"/>
      <c r="I29" s="80"/>
    </row>
    <row r="30" spans="2:11" s="18" customFormat="1" ht="19.5" x14ac:dyDescent="0.15">
      <c r="B30" s="80"/>
      <c r="C30" s="80"/>
      <c r="D30" s="80"/>
      <c r="E30" s="80"/>
      <c r="F30" s="80"/>
      <c r="G30" s="80"/>
      <c r="H30" s="80"/>
      <c r="I30" s="80"/>
    </row>
    <row r="31" spans="2:11" s="18" customFormat="1" ht="19.5" x14ac:dyDescent="0.15">
      <c r="B31" s="80"/>
      <c r="C31" s="80"/>
      <c r="D31" s="80"/>
      <c r="E31" s="80"/>
      <c r="F31" s="80"/>
      <c r="G31" s="80"/>
      <c r="H31" s="80"/>
      <c r="I31" s="80"/>
    </row>
    <row r="32" spans="2:11" s="18" customFormat="1" ht="21.95" customHeight="1" x14ac:dyDescent="0.15">
      <c r="B32" s="80"/>
      <c r="C32" s="80"/>
      <c r="D32" s="80"/>
      <c r="E32" s="80"/>
      <c r="F32" s="80"/>
      <c r="G32" s="80"/>
      <c r="H32" s="80"/>
      <c r="I32" s="80"/>
    </row>
    <row r="33" spans="2:5" s="18" customFormat="1" ht="19.5" x14ac:dyDescent="0.15">
      <c r="B33" s="17"/>
      <c r="E33" s="17"/>
    </row>
    <row r="34" spans="2:5" s="18" customFormat="1" ht="19.5" x14ac:dyDescent="0.15">
      <c r="B34" s="17"/>
      <c r="E34" s="17"/>
    </row>
    <row r="35" spans="2:5" s="18" customFormat="1" ht="19.5" x14ac:dyDescent="0.15">
      <c r="B35" s="17"/>
      <c r="E35" s="17"/>
    </row>
    <row r="36" spans="2:5" s="18" customFormat="1" ht="19.5" x14ac:dyDescent="0.15">
      <c r="B36" s="17"/>
      <c r="E36" s="17"/>
    </row>
    <row r="37" spans="2:5" s="18" customFormat="1" ht="19.5" x14ac:dyDescent="0.15">
      <c r="B37" s="17"/>
      <c r="E37" s="17"/>
    </row>
  </sheetData>
  <mergeCells count="26">
    <mergeCell ref="B32:I32"/>
    <mergeCell ref="C20:D20"/>
    <mergeCell ref="C21:D21"/>
    <mergeCell ref="C22:D22"/>
    <mergeCell ref="C23:D23"/>
    <mergeCell ref="C24:D24"/>
    <mergeCell ref="C25:D25"/>
    <mergeCell ref="C26:D26"/>
    <mergeCell ref="B28:I28"/>
    <mergeCell ref="B29:I29"/>
    <mergeCell ref="B30:I30"/>
    <mergeCell ref="B31:I31"/>
    <mergeCell ref="E11:G11"/>
    <mergeCell ref="C13:D13"/>
    <mergeCell ref="E13:G13"/>
    <mergeCell ref="C19:D19"/>
    <mergeCell ref="C5:D5"/>
    <mergeCell ref="C6:D6"/>
    <mergeCell ref="B9:C9"/>
    <mergeCell ref="B11:B13"/>
    <mergeCell ref="C11:D12"/>
    <mergeCell ref="C14:D14"/>
    <mergeCell ref="C15:D15"/>
    <mergeCell ref="C16:D16"/>
    <mergeCell ref="C17:D17"/>
    <mergeCell ref="C18:D18"/>
  </mergeCells>
  <phoneticPr fontId="2"/>
  <pageMargins left="0.7" right="0.7" top="0.75" bottom="0.75" header="0.3" footer="0.3"/>
  <pageSetup paperSize="9" scale="52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FF275F1D-1BB5-412F-9B6F-1545842253C8}">
          <x14:formula1>
            <xm:f>単価表!$B$3:$B$53</xm:f>
          </x14:formula1>
          <xm:sqref>C6</xm:sqref>
        </x14:dataValidation>
        <x14:dataValidation type="list" allowBlank="1" showInputMessage="1" showErrorMessage="1" xr:uid="{DC714CE3-D014-4D36-B49D-3ABCC5D8FC12}">
          <x14:formula1>
            <xm:f>単価表!$U$3:$U$6</xm:f>
          </x14:formula1>
          <xm:sqref>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88B8-6637-4012-83DC-F15B9109AED5}">
  <sheetPr codeName="Sheet3"/>
  <dimension ref="B2:U53"/>
  <sheetViews>
    <sheetView showGridLines="0" zoomScaleNormal="100" workbookViewId="0">
      <selection activeCell="Q34" sqref="Q34"/>
    </sheetView>
  </sheetViews>
  <sheetFormatPr defaultRowHeight="15.75" x14ac:dyDescent="0.15"/>
  <cols>
    <col min="1" max="1" width="9" style="1"/>
    <col min="2" max="2" width="5.125" style="2" bestFit="1" customWidth="1"/>
    <col min="3" max="3" width="5.25" style="1" bestFit="1" customWidth="1"/>
    <col min="4" max="4" width="9" style="1"/>
    <col min="5" max="5" width="14.875" style="2" bestFit="1" customWidth="1"/>
    <col min="6" max="8" width="9" style="1"/>
    <col min="9" max="9" width="9.75" style="1" bestFit="1" customWidth="1"/>
    <col min="10" max="12" width="9" style="1"/>
    <col min="13" max="13" width="9.75" style="1" bestFit="1" customWidth="1"/>
    <col min="14" max="20" width="9" style="1"/>
    <col min="21" max="21" width="19.375" style="1" bestFit="1" customWidth="1"/>
    <col min="22" max="16384" width="9" style="1"/>
  </cols>
  <sheetData>
    <row r="2" spans="2:21" x14ac:dyDescent="0.15">
      <c r="B2" s="106" t="s">
        <v>0</v>
      </c>
      <c r="C2" s="107"/>
      <c r="E2" s="8" t="s">
        <v>2</v>
      </c>
      <c r="F2" s="96" t="s">
        <v>41</v>
      </c>
      <c r="G2" s="96"/>
      <c r="H2" s="96" t="s">
        <v>42</v>
      </c>
      <c r="I2" s="96"/>
      <c r="J2" s="96" t="s">
        <v>43</v>
      </c>
      <c r="K2" s="96"/>
      <c r="L2" s="97"/>
      <c r="M2" s="98"/>
      <c r="N2" s="98"/>
      <c r="O2" s="99"/>
      <c r="P2" s="95" t="s">
        <v>12</v>
      </c>
      <c r="Q2" s="95"/>
      <c r="R2" s="95" t="s">
        <v>16</v>
      </c>
      <c r="S2" s="95"/>
      <c r="U2" s="8" t="s">
        <v>44</v>
      </c>
    </row>
    <row r="3" spans="2:21" x14ac:dyDescent="0.15">
      <c r="B3" s="5">
        <v>1</v>
      </c>
      <c r="C3" s="4" t="s">
        <v>1</v>
      </c>
      <c r="E3" s="3" t="s">
        <v>10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100"/>
      <c r="M3" s="101"/>
      <c r="N3" s="101"/>
      <c r="O3" s="102"/>
      <c r="P3" s="3" t="s">
        <v>8</v>
      </c>
      <c r="Q3" s="3" t="s">
        <v>9</v>
      </c>
      <c r="R3" s="3" t="s">
        <v>8</v>
      </c>
      <c r="S3" s="3" t="s">
        <v>9</v>
      </c>
      <c r="U3" s="6" t="s">
        <v>41</v>
      </c>
    </row>
    <row r="4" spans="2:21" x14ac:dyDescent="0.15">
      <c r="B4" s="5">
        <v>1.5</v>
      </c>
      <c r="C4" s="4" t="s">
        <v>1</v>
      </c>
      <c r="E4" s="3" t="s">
        <v>3</v>
      </c>
      <c r="F4" s="4">
        <v>311.75</v>
      </c>
      <c r="G4" s="63">
        <v>392.06</v>
      </c>
      <c r="H4" s="4">
        <v>311.75</v>
      </c>
      <c r="I4" s="63">
        <v>392.06</v>
      </c>
      <c r="J4" s="4">
        <v>433.16</v>
      </c>
      <c r="K4" s="63">
        <v>513.47</v>
      </c>
      <c r="L4" s="100"/>
      <c r="M4" s="101"/>
      <c r="N4" s="101"/>
      <c r="O4" s="102"/>
      <c r="P4" s="4">
        <v>311.75</v>
      </c>
      <c r="Q4" s="63">
        <v>392.06</v>
      </c>
      <c r="R4" s="4">
        <v>311.75</v>
      </c>
      <c r="S4" s="63">
        <v>392.06</v>
      </c>
      <c r="U4" s="6" t="s">
        <v>43</v>
      </c>
    </row>
    <row r="5" spans="2:21" x14ac:dyDescent="0.15">
      <c r="B5" s="5">
        <v>2</v>
      </c>
      <c r="C5" s="4" t="s">
        <v>1</v>
      </c>
      <c r="E5" s="3" t="s">
        <v>4</v>
      </c>
      <c r="F5" s="7">
        <v>29.8</v>
      </c>
      <c r="G5" s="63">
        <v>29.85</v>
      </c>
      <c r="H5" s="7">
        <v>29.8</v>
      </c>
      <c r="I5" s="63">
        <v>29.85</v>
      </c>
      <c r="J5" s="7">
        <v>33.61</v>
      </c>
      <c r="K5" s="63">
        <v>33.659999999999997</v>
      </c>
      <c r="L5" s="100"/>
      <c r="M5" s="101"/>
      <c r="N5" s="101"/>
      <c r="O5" s="102"/>
      <c r="P5" s="7">
        <v>29.8</v>
      </c>
      <c r="Q5" s="63">
        <v>29.85</v>
      </c>
      <c r="R5" s="7">
        <v>29.8</v>
      </c>
      <c r="S5" s="63">
        <v>29.85</v>
      </c>
      <c r="U5" s="6" t="s">
        <v>42</v>
      </c>
    </row>
    <row r="6" spans="2:21" x14ac:dyDescent="0.15">
      <c r="B6" s="5">
        <v>3</v>
      </c>
      <c r="C6" s="4" t="s">
        <v>1</v>
      </c>
      <c r="E6" s="3" t="s">
        <v>5</v>
      </c>
      <c r="F6" s="7">
        <v>35.020000000000003</v>
      </c>
      <c r="G6" s="63">
        <v>35.07</v>
      </c>
      <c r="H6" s="7">
        <v>36.04</v>
      </c>
      <c r="I6" s="63">
        <v>36.090000000000003</v>
      </c>
      <c r="J6" s="7">
        <v>33.61</v>
      </c>
      <c r="K6" s="63">
        <v>33.659999999999997</v>
      </c>
      <c r="L6" s="100"/>
      <c r="M6" s="101"/>
      <c r="N6" s="101"/>
      <c r="O6" s="102"/>
      <c r="P6" s="7">
        <v>36.4</v>
      </c>
      <c r="Q6" s="63">
        <v>36.450000000000003</v>
      </c>
      <c r="R6" s="7">
        <v>36.4</v>
      </c>
      <c r="S6" s="63">
        <v>36.450000000000003</v>
      </c>
      <c r="U6" s="6" t="s">
        <v>11</v>
      </c>
    </row>
    <row r="7" spans="2:21" x14ac:dyDescent="0.15">
      <c r="B7" s="5">
        <v>4</v>
      </c>
      <c r="C7" s="4" t="s">
        <v>1</v>
      </c>
      <c r="E7" s="3" t="s">
        <v>6</v>
      </c>
      <c r="F7" s="7">
        <v>36.26</v>
      </c>
      <c r="G7" s="63">
        <v>36.31</v>
      </c>
      <c r="H7" s="7">
        <v>38.68</v>
      </c>
      <c r="I7" s="63">
        <v>38.729999999999997</v>
      </c>
      <c r="J7" s="7">
        <v>33.61</v>
      </c>
      <c r="K7" s="63">
        <v>33.659999999999997</v>
      </c>
      <c r="L7" s="100"/>
      <c r="M7" s="101"/>
      <c r="N7" s="101"/>
      <c r="O7" s="102"/>
      <c r="P7" s="7">
        <v>40.49</v>
      </c>
      <c r="Q7" s="63">
        <v>40.54</v>
      </c>
      <c r="R7" s="7">
        <v>40.49</v>
      </c>
      <c r="S7" s="63">
        <v>40.54</v>
      </c>
    </row>
    <row r="8" spans="2:21" x14ac:dyDescent="0.15">
      <c r="B8" s="5">
        <v>5</v>
      </c>
      <c r="C8" s="4" t="s">
        <v>1</v>
      </c>
      <c r="E8" s="3" t="s">
        <v>7</v>
      </c>
      <c r="F8" s="7">
        <v>39.03</v>
      </c>
      <c r="G8" s="63">
        <v>39.08</v>
      </c>
      <c r="H8" s="7">
        <v>38.68</v>
      </c>
      <c r="I8" s="63">
        <v>38.729999999999997</v>
      </c>
      <c r="J8" s="7">
        <v>33.61</v>
      </c>
      <c r="K8" s="63">
        <v>33.659999999999997</v>
      </c>
      <c r="L8" s="103"/>
      <c r="M8" s="104"/>
      <c r="N8" s="104"/>
      <c r="O8" s="105"/>
      <c r="P8" s="7">
        <v>40.49</v>
      </c>
      <c r="Q8" s="63">
        <v>40.54</v>
      </c>
      <c r="R8" s="7">
        <v>40.49</v>
      </c>
      <c r="S8" s="63">
        <v>40.54</v>
      </c>
    </row>
    <row r="9" spans="2:21" x14ac:dyDescent="0.15">
      <c r="B9" s="5">
        <v>6</v>
      </c>
      <c r="C9" s="4" t="s">
        <v>1</v>
      </c>
      <c r="F9" s="42"/>
      <c r="H9" s="42"/>
      <c r="J9" s="42"/>
      <c r="L9" s="42"/>
      <c r="N9" s="42"/>
    </row>
    <row r="10" spans="2:21" x14ac:dyDescent="0.15">
      <c r="B10" s="5">
        <v>7</v>
      </c>
      <c r="C10" s="4" t="s">
        <v>1</v>
      </c>
      <c r="E10" s="8" t="s">
        <v>2</v>
      </c>
      <c r="F10" s="96" t="s">
        <v>11</v>
      </c>
      <c r="G10" s="96"/>
      <c r="H10" s="97"/>
      <c r="I10" s="98"/>
      <c r="J10" s="98"/>
      <c r="K10" s="99"/>
      <c r="L10" s="95" t="s">
        <v>17</v>
      </c>
      <c r="M10" s="95"/>
      <c r="N10" s="42"/>
    </row>
    <row r="11" spans="2:21" x14ac:dyDescent="0.15">
      <c r="B11" s="5">
        <v>8</v>
      </c>
      <c r="C11" s="4" t="s">
        <v>1</v>
      </c>
      <c r="E11" s="3" t="s">
        <v>10</v>
      </c>
      <c r="F11" s="3" t="s">
        <v>8</v>
      </c>
      <c r="G11" s="3" t="s">
        <v>9</v>
      </c>
      <c r="H11" s="100"/>
      <c r="I11" s="101"/>
      <c r="J11" s="101"/>
      <c r="K11" s="102"/>
      <c r="L11" s="3" t="s">
        <v>8</v>
      </c>
      <c r="M11" s="3" t="s">
        <v>9</v>
      </c>
      <c r="N11" s="42"/>
    </row>
    <row r="12" spans="2:21" x14ac:dyDescent="0.15">
      <c r="B12" s="5">
        <v>9</v>
      </c>
      <c r="C12" s="4" t="s">
        <v>1</v>
      </c>
      <c r="E12" s="3" t="s">
        <v>3</v>
      </c>
      <c r="F12" s="4">
        <v>1047.1199999999999</v>
      </c>
      <c r="G12" s="67">
        <v>1139.9000000000001</v>
      </c>
      <c r="H12" s="100"/>
      <c r="I12" s="101"/>
      <c r="J12" s="101"/>
      <c r="K12" s="102"/>
      <c r="L12" s="4">
        <v>1098.05</v>
      </c>
      <c r="M12" s="61">
        <v>1190.83</v>
      </c>
      <c r="N12" s="42"/>
    </row>
    <row r="13" spans="2:21" x14ac:dyDescent="0.15">
      <c r="B13" s="5">
        <v>10</v>
      </c>
      <c r="C13" s="4" t="s">
        <v>1</v>
      </c>
      <c r="E13" s="3" t="s">
        <v>18</v>
      </c>
      <c r="F13" s="7">
        <v>27.85</v>
      </c>
      <c r="G13" s="63">
        <v>27.9</v>
      </c>
      <c r="H13" s="100"/>
      <c r="I13" s="101"/>
      <c r="J13" s="101"/>
      <c r="K13" s="102"/>
      <c r="L13" s="7">
        <v>27.14</v>
      </c>
      <c r="M13" s="63">
        <v>27.19</v>
      </c>
      <c r="N13" s="42"/>
    </row>
    <row r="14" spans="2:21" x14ac:dyDescent="0.15">
      <c r="B14" s="5">
        <v>11</v>
      </c>
      <c r="C14" s="4" t="s">
        <v>1</v>
      </c>
      <c r="E14" s="3" t="s">
        <v>19</v>
      </c>
      <c r="F14" s="7">
        <v>26.23</v>
      </c>
      <c r="G14" s="63">
        <v>26.28</v>
      </c>
      <c r="H14" s="103"/>
      <c r="I14" s="104"/>
      <c r="J14" s="104"/>
      <c r="K14" s="105"/>
      <c r="L14" s="7">
        <v>25.57</v>
      </c>
      <c r="M14" s="63">
        <v>25.62</v>
      </c>
    </row>
    <row r="15" spans="2:21" x14ac:dyDescent="0.15">
      <c r="B15" s="5">
        <v>12</v>
      </c>
      <c r="C15" s="4" t="s">
        <v>1</v>
      </c>
    </row>
    <row r="16" spans="2:21" x14ac:dyDescent="0.15">
      <c r="B16" s="5">
        <v>13</v>
      </c>
      <c r="C16" s="4" t="s">
        <v>1</v>
      </c>
      <c r="E16" s="8" t="s">
        <v>13</v>
      </c>
      <c r="F16" s="8" t="s">
        <v>14</v>
      </c>
      <c r="G16" s="8" t="s">
        <v>15</v>
      </c>
    </row>
    <row r="17" spans="2:7" x14ac:dyDescent="0.15">
      <c r="B17" s="5">
        <v>14</v>
      </c>
      <c r="C17" s="4" t="s">
        <v>1</v>
      </c>
      <c r="E17" s="3" t="s">
        <v>50</v>
      </c>
      <c r="F17" s="64">
        <v>-5.33</v>
      </c>
      <c r="G17" s="6">
        <v>4.18</v>
      </c>
    </row>
    <row r="18" spans="2:7" x14ac:dyDescent="0.15">
      <c r="B18" s="5">
        <v>15</v>
      </c>
      <c r="C18" s="4" t="s">
        <v>1</v>
      </c>
      <c r="E18" s="3" t="s">
        <v>49</v>
      </c>
      <c r="F18" s="64">
        <v>-9.3000000000000007</v>
      </c>
      <c r="G18" s="6">
        <v>4.18</v>
      </c>
    </row>
    <row r="19" spans="2:7" x14ac:dyDescent="0.15">
      <c r="B19" s="5">
        <v>16</v>
      </c>
      <c r="C19" s="4" t="s">
        <v>1</v>
      </c>
      <c r="E19" s="3" t="s">
        <v>77</v>
      </c>
      <c r="F19" s="64">
        <v>-10.96</v>
      </c>
      <c r="G19" s="6">
        <v>4.18</v>
      </c>
    </row>
    <row r="20" spans="2:7" x14ac:dyDescent="0.15">
      <c r="B20" s="5">
        <v>17</v>
      </c>
      <c r="C20" s="4" t="s">
        <v>1</v>
      </c>
      <c r="E20" s="3" t="s">
        <v>76</v>
      </c>
      <c r="F20" s="64">
        <v>-10.27</v>
      </c>
      <c r="G20" s="6">
        <v>4.18</v>
      </c>
    </row>
    <row r="21" spans="2:7" x14ac:dyDescent="0.15">
      <c r="B21" s="5">
        <v>18</v>
      </c>
      <c r="C21" s="4" t="s">
        <v>1</v>
      </c>
      <c r="E21" s="3" t="s">
        <v>75</v>
      </c>
      <c r="F21" s="64">
        <v>-7.19</v>
      </c>
      <c r="G21" s="6">
        <v>4.18</v>
      </c>
    </row>
    <row r="22" spans="2:7" x14ac:dyDescent="0.15">
      <c r="B22" s="5">
        <v>19</v>
      </c>
      <c r="C22" s="4" t="s">
        <v>1</v>
      </c>
      <c r="E22" s="3" t="s">
        <v>74</v>
      </c>
      <c r="F22" s="64">
        <v>-7.3</v>
      </c>
      <c r="G22" s="6">
        <v>4.18</v>
      </c>
    </row>
    <row r="23" spans="2:7" x14ac:dyDescent="0.15">
      <c r="B23" s="5">
        <v>20</v>
      </c>
      <c r="C23" s="4" t="s">
        <v>1</v>
      </c>
      <c r="E23" s="3" t="s">
        <v>48</v>
      </c>
      <c r="F23" s="64">
        <v>-7.37</v>
      </c>
      <c r="G23" s="6">
        <v>4.18</v>
      </c>
    </row>
    <row r="24" spans="2:7" x14ac:dyDescent="0.15">
      <c r="B24" s="5">
        <v>21</v>
      </c>
      <c r="C24" s="4" t="s">
        <v>1</v>
      </c>
      <c r="E24" s="3" t="s">
        <v>73</v>
      </c>
      <c r="F24" s="64">
        <v>-8.93</v>
      </c>
      <c r="G24" s="6">
        <v>3.98</v>
      </c>
    </row>
    <row r="25" spans="2:7" x14ac:dyDescent="0.15">
      <c r="B25" s="5">
        <v>22</v>
      </c>
      <c r="C25" s="4" t="s">
        <v>1</v>
      </c>
      <c r="E25" s="3" t="s">
        <v>54</v>
      </c>
      <c r="F25" s="64">
        <v>-12.09</v>
      </c>
      <c r="G25" s="6">
        <v>3.98</v>
      </c>
    </row>
    <row r="26" spans="2:7" x14ac:dyDescent="0.15">
      <c r="B26" s="5">
        <v>23</v>
      </c>
      <c r="C26" s="4" t="s">
        <v>1</v>
      </c>
      <c r="E26" s="3" t="s">
        <v>53</v>
      </c>
      <c r="F26" s="64">
        <v>-12.22</v>
      </c>
      <c r="G26" s="6">
        <v>3.98</v>
      </c>
    </row>
    <row r="27" spans="2:7" x14ac:dyDescent="0.15">
      <c r="B27" s="5">
        <v>24</v>
      </c>
      <c r="C27" s="4" t="s">
        <v>1</v>
      </c>
      <c r="E27" s="3" t="s">
        <v>52</v>
      </c>
      <c r="F27" s="64">
        <v>-7.72</v>
      </c>
      <c r="G27" s="6">
        <v>3.98</v>
      </c>
    </row>
    <row r="28" spans="2:7" x14ac:dyDescent="0.15">
      <c r="B28" s="5">
        <v>25</v>
      </c>
      <c r="C28" s="4" t="s">
        <v>1</v>
      </c>
      <c r="E28" s="3" t="s">
        <v>51</v>
      </c>
      <c r="F28" s="64">
        <v>-7.7</v>
      </c>
      <c r="G28" s="6">
        <v>3.98</v>
      </c>
    </row>
    <row r="29" spans="2:7" x14ac:dyDescent="0.15">
      <c r="B29" s="5">
        <v>26</v>
      </c>
      <c r="C29" s="4" t="s">
        <v>1</v>
      </c>
    </row>
    <row r="30" spans="2:7" x14ac:dyDescent="0.15">
      <c r="B30" s="5">
        <v>27</v>
      </c>
      <c r="C30" s="4" t="s">
        <v>1</v>
      </c>
    </row>
    <row r="31" spans="2:7" x14ac:dyDescent="0.15">
      <c r="B31" s="5">
        <v>28</v>
      </c>
      <c r="C31" s="4" t="s">
        <v>1</v>
      </c>
    </row>
    <row r="32" spans="2:7" x14ac:dyDescent="0.15">
      <c r="B32" s="5">
        <v>29</v>
      </c>
      <c r="C32" s="4" t="s">
        <v>1</v>
      </c>
    </row>
    <row r="33" spans="2:3" x14ac:dyDescent="0.15">
      <c r="B33" s="5">
        <v>30</v>
      </c>
      <c r="C33" s="4" t="s">
        <v>1</v>
      </c>
    </row>
    <row r="34" spans="2:3" x14ac:dyDescent="0.15">
      <c r="B34" s="5">
        <v>31</v>
      </c>
      <c r="C34" s="4" t="s">
        <v>1</v>
      </c>
    </row>
    <row r="35" spans="2:3" x14ac:dyDescent="0.15">
      <c r="B35" s="5">
        <v>32</v>
      </c>
      <c r="C35" s="4" t="s">
        <v>1</v>
      </c>
    </row>
    <row r="36" spans="2:3" x14ac:dyDescent="0.15">
      <c r="B36" s="5">
        <v>33</v>
      </c>
      <c r="C36" s="4" t="s">
        <v>1</v>
      </c>
    </row>
    <row r="37" spans="2:3" x14ac:dyDescent="0.15">
      <c r="B37" s="5">
        <v>34</v>
      </c>
      <c r="C37" s="4" t="s">
        <v>1</v>
      </c>
    </row>
    <row r="38" spans="2:3" x14ac:dyDescent="0.15">
      <c r="B38" s="5">
        <v>35</v>
      </c>
      <c r="C38" s="4" t="s">
        <v>1</v>
      </c>
    </row>
    <row r="39" spans="2:3" x14ac:dyDescent="0.15">
      <c r="B39" s="5">
        <v>36</v>
      </c>
      <c r="C39" s="4" t="s">
        <v>1</v>
      </c>
    </row>
    <row r="40" spans="2:3" x14ac:dyDescent="0.15">
      <c r="B40" s="5">
        <v>37</v>
      </c>
      <c r="C40" s="4" t="s">
        <v>1</v>
      </c>
    </row>
    <row r="41" spans="2:3" x14ac:dyDescent="0.15">
      <c r="B41" s="5">
        <v>38</v>
      </c>
      <c r="C41" s="4" t="s">
        <v>1</v>
      </c>
    </row>
    <row r="42" spans="2:3" x14ac:dyDescent="0.15">
      <c r="B42" s="5">
        <v>39</v>
      </c>
      <c r="C42" s="4" t="s">
        <v>1</v>
      </c>
    </row>
    <row r="43" spans="2:3" x14ac:dyDescent="0.15">
      <c r="B43" s="5">
        <v>40</v>
      </c>
      <c r="C43" s="4" t="s">
        <v>1</v>
      </c>
    </row>
    <row r="44" spans="2:3" x14ac:dyDescent="0.15">
      <c r="B44" s="5">
        <v>41</v>
      </c>
      <c r="C44" s="4" t="s">
        <v>1</v>
      </c>
    </row>
    <row r="45" spans="2:3" x14ac:dyDescent="0.15">
      <c r="B45" s="5">
        <v>42</v>
      </c>
      <c r="C45" s="4" t="s">
        <v>1</v>
      </c>
    </row>
    <row r="46" spans="2:3" x14ac:dyDescent="0.15">
      <c r="B46" s="5">
        <v>43</v>
      </c>
      <c r="C46" s="4" t="s">
        <v>1</v>
      </c>
    </row>
    <row r="47" spans="2:3" x14ac:dyDescent="0.15">
      <c r="B47" s="5">
        <v>44</v>
      </c>
      <c r="C47" s="4" t="s">
        <v>1</v>
      </c>
    </row>
    <row r="48" spans="2:3" x14ac:dyDescent="0.15">
      <c r="B48" s="5">
        <v>45</v>
      </c>
      <c r="C48" s="4" t="s">
        <v>1</v>
      </c>
    </row>
    <row r="49" spans="2:3" x14ac:dyDescent="0.15">
      <c r="B49" s="5">
        <v>46</v>
      </c>
      <c r="C49" s="4" t="s">
        <v>1</v>
      </c>
    </row>
    <row r="50" spans="2:3" x14ac:dyDescent="0.15">
      <c r="B50" s="5">
        <v>47</v>
      </c>
      <c r="C50" s="4" t="s">
        <v>1</v>
      </c>
    </row>
    <row r="51" spans="2:3" x14ac:dyDescent="0.15">
      <c r="B51" s="5">
        <v>48</v>
      </c>
      <c r="C51" s="4" t="s">
        <v>1</v>
      </c>
    </row>
    <row r="52" spans="2:3" x14ac:dyDescent="0.15">
      <c r="B52" s="5">
        <v>49</v>
      </c>
      <c r="C52" s="4" t="s">
        <v>1</v>
      </c>
    </row>
    <row r="53" spans="2:3" x14ac:dyDescent="0.15">
      <c r="B53" s="5">
        <v>50</v>
      </c>
      <c r="C53" s="4" t="s">
        <v>1</v>
      </c>
    </row>
  </sheetData>
  <mergeCells count="10">
    <mergeCell ref="F10:G10"/>
    <mergeCell ref="L10:M10"/>
    <mergeCell ref="B2:C2"/>
    <mergeCell ref="F2:G2"/>
    <mergeCell ref="H2:I2"/>
    <mergeCell ref="P2:Q2"/>
    <mergeCell ref="R2:S2"/>
    <mergeCell ref="J2:K2"/>
    <mergeCell ref="H10:K14"/>
    <mergeCell ref="L2:O8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5D6E-7712-4E25-8A2E-155990582005}">
  <sheetPr codeName="Sheet4"/>
  <dimension ref="B2:X71"/>
  <sheetViews>
    <sheetView showGridLines="0" zoomScale="85" zoomScaleNormal="85" workbookViewId="0">
      <selection activeCell="Q34" sqref="Q34"/>
    </sheetView>
  </sheetViews>
  <sheetFormatPr defaultRowHeight="15.75" x14ac:dyDescent="0.15"/>
  <cols>
    <col min="1" max="2" width="9" style="1"/>
    <col min="3" max="3" width="10.875" style="2" bestFit="1" customWidth="1"/>
    <col min="4" max="5" width="12.375" style="1" customWidth="1"/>
    <col min="6" max="6" width="12.375" style="2" customWidth="1"/>
    <col min="7" max="24" width="12.375" style="1" customWidth="1"/>
    <col min="25" max="16384" width="9" style="1"/>
  </cols>
  <sheetData>
    <row r="2" spans="2:24" s="9" customFormat="1" ht="15.75" customHeight="1" x14ac:dyDescent="0.15">
      <c r="C2" s="109" t="s">
        <v>35</v>
      </c>
      <c r="D2" s="110" t="s">
        <v>36</v>
      </c>
      <c r="E2" s="109" t="s">
        <v>20</v>
      </c>
      <c r="F2" s="109"/>
      <c r="G2" s="109"/>
      <c r="H2" s="109"/>
      <c r="I2" s="109" t="s">
        <v>21</v>
      </c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8" t="s">
        <v>37</v>
      </c>
      <c r="U2" s="108"/>
      <c r="V2" s="108"/>
      <c r="W2" s="108"/>
      <c r="X2" s="108"/>
    </row>
    <row r="3" spans="2:24" s="9" customFormat="1" x14ac:dyDescent="0.15">
      <c r="C3" s="109"/>
      <c r="D3" s="112"/>
      <c r="E3" s="110" t="s">
        <v>22</v>
      </c>
      <c r="F3" s="110" t="s">
        <v>23</v>
      </c>
      <c r="G3" s="110" t="s">
        <v>24</v>
      </c>
      <c r="H3" s="110" t="s">
        <v>25</v>
      </c>
      <c r="I3" s="109" t="s">
        <v>26</v>
      </c>
      <c r="J3" s="109"/>
      <c r="K3" s="109"/>
      <c r="L3" s="109"/>
      <c r="M3" s="109"/>
      <c r="N3" s="109" t="s">
        <v>70</v>
      </c>
      <c r="O3" s="109"/>
      <c r="P3" s="109"/>
      <c r="Q3" s="109"/>
      <c r="R3" s="109"/>
      <c r="S3" s="3" t="s">
        <v>27</v>
      </c>
      <c r="T3" s="108"/>
      <c r="U3" s="108"/>
      <c r="V3" s="108"/>
      <c r="W3" s="108"/>
      <c r="X3" s="108"/>
    </row>
    <row r="4" spans="2:24" s="9" customFormat="1" x14ac:dyDescent="0.15">
      <c r="C4" s="109"/>
      <c r="D4" s="111"/>
      <c r="E4" s="111"/>
      <c r="F4" s="111"/>
      <c r="G4" s="111"/>
      <c r="H4" s="111"/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28</v>
      </c>
      <c r="O4" s="3" t="s">
        <v>29</v>
      </c>
      <c r="P4" s="3" t="s">
        <v>30</v>
      </c>
      <c r="Q4" s="3" t="s">
        <v>31</v>
      </c>
      <c r="R4" s="3" t="s">
        <v>32</v>
      </c>
      <c r="S4" s="3" t="s">
        <v>33</v>
      </c>
      <c r="T4" s="3" t="s">
        <v>28</v>
      </c>
      <c r="U4" s="3" t="s">
        <v>29</v>
      </c>
      <c r="V4" s="3" t="s">
        <v>30</v>
      </c>
      <c r="W4" s="3" t="s">
        <v>31</v>
      </c>
      <c r="X4" s="3" t="s">
        <v>32</v>
      </c>
    </row>
    <row r="5" spans="2:24" x14ac:dyDescent="0.15">
      <c r="B5" s="113" t="s">
        <v>41</v>
      </c>
      <c r="C5" s="59" t="str">
        <f>単価表!$E$17</f>
        <v>11月</v>
      </c>
      <c r="D5" s="39">
        <f>電気料金シミュレーション!$C$19</f>
        <v>0</v>
      </c>
      <c r="E5" s="14">
        <f>IF(D5&lt;120,D5,120)</f>
        <v>0</v>
      </c>
      <c r="F5" s="14">
        <f>IF(D5&lt;120,0,IF(D5&gt;300,180,D5-120))</f>
        <v>0</v>
      </c>
      <c r="G5" s="14">
        <f>IF(D5&lt;300,0,IF(D5&gt;400,100,D5-300))</f>
        <v>0</v>
      </c>
      <c r="H5" s="14">
        <f>IF(D5&lt;400,0,D5-400)</f>
        <v>0</v>
      </c>
      <c r="I5" s="37">
        <f>ROUND(IF(D5=0,電気料金シミュレーション!$C$11*単価表!$F$4/2,電気料金シミュレーション!$C$11*単価表!$F$4),2)</f>
        <v>0</v>
      </c>
      <c r="J5" s="37">
        <f>ROUND(E5*単価表!$F$5+F5*単価表!$F$6+G5*単価表!$F$7+H5*単価表!$F$8,2)</f>
        <v>0</v>
      </c>
      <c r="K5" s="37">
        <f>ROUND(D5*単価表!$F$17,2)</f>
        <v>0</v>
      </c>
      <c r="L5" s="61">
        <f>ROUNDDOWN(D5*単価表!$G$17,0)</f>
        <v>0</v>
      </c>
      <c r="M5" s="65">
        <f>ROUNDDOWN(SUM(I5:L5),0)</f>
        <v>0</v>
      </c>
      <c r="N5" s="37">
        <f>ROUND(IF(D5=0,電気料金シミュレーション!$C$11*単価表!$G$4/2,電気料金シミュレーション!$C$11*単価表!$G$4),2)</f>
        <v>0</v>
      </c>
      <c r="O5" s="37">
        <f>ROUND(E5*単価表!$G$5+F5*単価表!$G$6+G5*単価表!$G$7+H5*単価表!$G$8,2)</f>
        <v>0</v>
      </c>
      <c r="P5" s="37">
        <f>ROUND(D5*単価表!$F$17,2)</f>
        <v>0</v>
      </c>
      <c r="Q5" s="61">
        <f>ROUNDDOWN(D5*単価表!$G$17,0)</f>
        <v>0</v>
      </c>
      <c r="R5" s="33">
        <f>ROUNDDOWN(SUM(N5:Q5),0)</f>
        <v>0</v>
      </c>
      <c r="S5" s="41">
        <f>R5-M5</f>
        <v>0</v>
      </c>
      <c r="T5" s="37">
        <f>ROUND(IF(D5=0,電気料金シミュレーション!$C$11*単価表!$Q$4/2,電気料金シミュレーション!$C$11*単価表!$Q$4),2)</f>
        <v>0</v>
      </c>
      <c r="U5" s="37">
        <f>ROUND(E5*単価表!$Q$5+F5*単価表!$Q$6+G5*単価表!$Q$7+H5*単価表!$Q$8,2)</f>
        <v>0</v>
      </c>
      <c r="V5" s="37">
        <f>ROUND($D5*単価表!$F$17,2)</f>
        <v>0</v>
      </c>
      <c r="W5" s="61">
        <f>ROUNDDOWN($D5*単価表!$G$17,0)</f>
        <v>0</v>
      </c>
      <c r="X5" s="33">
        <f>ROUNDDOWN(SUM(T5:W5),0)</f>
        <v>0</v>
      </c>
    </row>
    <row r="6" spans="2:24" x14ac:dyDescent="0.15">
      <c r="B6" s="113"/>
      <c r="C6" s="59" t="str">
        <f>単価表!$E$18</f>
        <v>10月</v>
      </c>
      <c r="D6" s="39">
        <f>電気料金シミュレーション!$C$20</f>
        <v>0</v>
      </c>
      <c r="E6" s="14">
        <f t="shared" ref="E6:E16" si="0">IF(D6&lt;120,D6,120)</f>
        <v>0</v>
      </c>
      <c r="F6" s="14">
        <f t="shared" ref="F6:F16" si="1">IF(D6&lt;120,0,IF(D6&gt;300,180,D6-120))</f>
        <v>0</v>
      </c>
      <c r="G6" s="14">
        <f t="shared" ref="G6:G16" si="2">IF(D6&lt;300,0,IF(D6&gt;400,100,D6-300))</f>
        <v>0</v>
      </c>
      <c r="H6" s="14">
        <f t="shared" ref="H6:H16" si="3">IF(D6&lt;400,0,D6-400)</f>
        <v>0</v>
      </c>
      <c r="I6" s="37">
        <f>ROUND(IF(D6=0,電気料金シミュレーション!$C$11*単価表!$F$4/2,電気料金シミュレーション!$C$11*単価表!$F$4),2)</f>
        <v>0</v>
      </c>
      <c r="J6" s="37">
        <f>ROUND(E6*単価表!$F$5+F6*単価表!$F$6+G6*単価表!$F$7+H6*単価表!$F$8,2)</f>
        <v>0</v>
      </c>
      <c r="K6" s="37">
        <f>ROUND(D6*単価表!$F$18,2)</f>
        <v>0</v>
      </c>
      <c r="L6" s="61">
        <f>ROUNDDOWN(D6*単価表!$G$18,0)</f>
        <v>0</v>
      </c>
      <c r="M6" s="65">
        <f t="shared" ref="M6:M16" si="4">ROUNDDOWN(SUM(I6:L6),0)</f>
        <v>0</v>
      </c>
      <c r="N6" s="37">
        <f>ROUND(IF(D6=0,電気料金シミュレーション!$C$11*単価表!$G$4/2,電気料金シミュレーション!$C$11*単価表!$G$4),2)</f>
        <v>0</v>
      </c>
      <c r="O6" s="37">
        <f>ROUND(E6*単価表!$G$5+F6*単価表!$G$6+G6*単価表!$G$7+H6*単価表!$G$8,2)</f>
        <v>0</v>
      </c>
      <c r="P6" s="37">
        <f>ROUND(D6*単価表!$F$18,2)</f>
        <v>0</v>
      </c>
      <c r="Q6" s="61">
        <f>ROUNDDOWN(D6*単価表!$G$18,0)</f>
        <v>0</v>
      </c>
      <c r="R6" s="33">
        <f t="shared" ref="R6:R16" si="5">ROUNDDOWN(SUM(N6:Q6),0)</f>
        <v>0</v>
      </c>
      <c r="S6" s="33">
        <f t="shared" ref="S6:S17" si="6">R6-M6</f>
        <v>0</v>
      </c>
      <c r="T6" s="37">
        <f>ROUND(IF(D6=0,電気料金シミュレーション!$C$11*単価表!$Q$4/2,電気料金シミュレーション!$C$11*単価表!$Q$4),2)</f>
        <v>0</v>
      </c>
      <c r="U6" s="37">
        <f>ROUND(E6*単価表!$Q$5+F6*単価表!$Q$6+G6*単価表!$Q$7+H6*単価表!$Q$8,2)</f>
        <v>0</v>
      </c>
      <c r="V6" s="37">
        <f>ROUND($D6*単価表!$F$18,2)</f>
        <v>0</v>
      </c>
      <c r="W6" s="61">
        <f>ROUNDDOWN($D6*単価表!$G$18,0)</f>
        <v>0</v>
      </c>
      <c r="X6" s="33">
        <f t="shared" ref="X6:X16" si="7">ROUNDDOWN(SUM(T6:W6),0)</f>
        <v>0</v>
      </c>
    </row>
    <row r="7" spans="2:24" x14ac:dyDescent="0.15">
      <c r="B7" s="113"/>
      <c r="C7" s="59" t="str">
        <f>単価表!$E$19</f>
        <v>９月</v>
      </c>
      <c r="D7" s="39">
        <f>電気料金シミュレーション!$C$21</f>
        <v>0</v>
      </c>
      <c r="E7" s="14">
        <f t="shared" si="0"/>
        <v>0</v>
      </c>
      <c r="F7" s="14">
        <f t="shared" si="1"/>
        <v>0</v>
      </c>
      <c r="G7" s="14">
        <f t="shared" si="2"/>
        <v>0</v>
      </c>
      <c r="H7" s="14">
        <f t="shared" si="3"/>
        <v>0</v>
      </c>
      <c r="I7" s="37">
        <f>ROUND(IF(D7=0,電気料金シミュレーション!$C$11*単価表!$F$4/2,電気料金シミュレーション!$C$11*単価表!$F$4),2)</f>
        <v>0</v>
      </c>
      <c r="J7" s="37">
        <f>ROUND(E7*単価表!$F$5+F7*単価表!$F$6+G7*単価表!$F$7+H7*単価表!$F$8,2)</f>
        <v>0</v>
      </c>
      <c r="K7" s="37">
        <f>ROUND(D7*単価表!$F$19,2)</f>
        <v>0</v>
      </c>
      <c r="L7" s="61">
        <f>ROUNDDOWN(D7*単価表!$G$19,0)</f>
        <v>0</v>
      </c>
      <c r="M7" s="65">
        <f t="shared" si="4"/>
        <v>0</v>
      </c>
      <c r="N7" s="37">
        <f>ROUND(IF(D7=0,電気料金シミュレーション!$C$11*単価表!$G$4/2,電気料金シミュレーション!$C$11*単価表!$G$4),2)</f>
        <v>0</v>
      </c>
      <c r="O7" s="37">
        <f>ROUND(E7*単価表!$G$5+F7*単価表!$G$6+G7*単価表!$G$7+H7*単価表!$G$8,2)</f>
        <v>0</v>
      </c>
      <c r="P7" s="37">
        <f>ROUND(D7*単価表!$F$19,2)</f>
        <v>0</v>
      </c>
      <c r="Q7" s="61">
        <f>ROUNDDOWN(D7*単価表!$G$19,0)</f>
        <v>0</v>
      </c>
      <c r="R7" s="33">
        <f t="shared" si="5"/>
        <v>0</v>
      </c>
      <c r="S7" s="33">
        <f t="shared" si="6"/>
        <v>0</v>
      </c>
      <c r="T7" s="37">
        <f>ROUND(IF(D7=0,電気料金シミュレーション!$C$11*単価表!$Q$4/2,電気料金シミュレーション!$C$11*単価表!$Q$4),2)</f>
        <v>0</v>
      </c>
      <c r="U7" s="37">
        <f>ROUND(E7*単価表!$Q$5+F7*単価表!$Q$6+G7*単価表!$Q$7+H7*単価表!$Q$8,2)</f>
        <v>0</v>
      </c>
      <c r="V7" s="37">
        <f>ROUND($D7*単価表!$F$19,2)</f>
        <v>0</v>
      </c>
      <c r="W7" s="61">
        <f>ROUNDDOWN($D7*単価表!$G$19,0)</f>
        <v>0</v>
      </c>
      <c r="X7" s="33">
        <f t="shared" si="7"/>
        <v>0</v>
      </c>
    </row>
    <row r="8" spans="2:24" x14ac:dyDescent="0.15">
      <c r="B8" s="113"/>
      <c r="C8" s="59" t="str">
        <f>単価表!$E$20</f>
        <v>８月</v>
      </c>
      <c r="D8" s="39">
        <f>電気料金シミュレーション!$C$22</f>
        <v>0</v>
      </c>
      <c r="E8" s="14">
        <f t="shared" si="0"/>
        <v>0</v>
      </c>
      <c r="F8" s="14">
        <f t="shared" si="1"/>
        <v>0</v>
      </c>
      <c r="G8" s="14">
        <f t="shared" si="2"/>
        <v>0</v>
      </c>
      <c r="H8" s="14">
        <f t="shared" si="3"/>
        <v>0</v>
      </c>
      <c r="I8" s="37">
        <f>ROUND(IF(D8=0,電気料金シミュレーション!$C$11*単価表!$F$4/2,電気料金シミュレーション!$C$11*単価表!$F$4),2)</f>
        <v>0</v>
      </c>
      <c r="J8" s="37">
        <f>ROUND(E8*単価表!$F$5+F8*単価表!$F$6+G8*単価表!$F$7+H8*単価表!$F$8,2)</f>
        <v>0</v>
      </c>
      <c r="K8" s="37">
        <f>ROUND(D8*単価表!$F$20,2)</f>
        <v>0</v>
      </c>
      <c r="L8" s="61">
        <f>ROUNDDOWN(D8*単価表!$G$20,0)</f>
        <v>0</v>
      </c>
      <c r="M8" s="65">
        <f t="shared" si="4"/>
        <v>0</v>
      </c>
      <c r="N8" s="37">
        <f>ROUND(IF(D8=0,電気料金シミュレーション!$C$11*単価表!$G$4/2,電気料金シミュレーション!$C$11*単価表!$G$4),2)</f>
        <v>0</v>
      </c>
      <c r="O8" s="37">
        <f>ROUND(E8*単価表!$G$5+F8*単価表!$G$6+G8*単価表!$G$7+H8*単価表!$G$8,2)</f>
        <v>0</v>
      </c>
      <c r="P8" s="37">
        <f>ROUND(D8*単価表!$F$20,2)</f>
        <v>0</v>
      </c>
      <c r="Q8" s="61">
        <f>ROUNDDOWN(D8*単価表!$G$20,0)</f>
        <v>0</v>
      </c>
      <c r="R8" s="33">
        <f t="shared" si="5"/>
        <v>0</v>
      </c>
      <c r="S8" s="33">
        <f t="shared" si="6"/>
        <v>0</v>
      </c>
      <c r="T8" s="37">
        <f>ROUND(IF(D8=0,電気料金シミュレーション!$C$11*単価表!$Q$4/2,電気料金シミュレーション!$C$11*単価表!$Q$4),2)</f>
        <v>0</v>
      </c>
      <c r="U8" s="37">
        <f>ROUND(E8*単価表!$Q$5+F8*単価表!$Q$6+G8*単価表!$Q$7+H8*単価表!$Q$8,2)</f>
        <v>0</v>
      </c>
      <c r="V8" s="37">
        <f>ROUND($D8*単価表!$F$20,2)</f>
        <v>0</v>
      </c>
      <c r="W8" s="61">
        <f>ROUNDDOWN($D8*単価表!$G$20,0)</f>
        <v>0</v>
      </c>
      <c r="X8" s="33">
        <f t="shared" si="7"/>
        <v>0</v>
      </c>
    </row>
    <row r="9" spans="2:24" x14ac:dyDescent="0.15">
      <c r="B9" s="113"/>
      <c r="C9" s="59" t="str">
        <f>単価表!$E$21</f>
        <v>７月</v>
      </c>
      <c r="D9" s="39">
        <f>電気料金シミュレーション!$C$23</f>
        <v>0</v>
      </c>
      <c r="E9" s="14">
        <f t="shared" si="0"/>
        <v>0</v>
      </c>
      <c r="F9" s="14">
        <f t="shared" si="1"/>
        <v>0</v>
      </c>
      <c r="G9" s="14">
        <f t="shared" si="2"/>
        <v>0</v>
      </c>
      <c r="H9" s="14">
        <f t="shared" si="3"/>
        <v>0</v>
      </c>
      <c r="I9" s="37">
        <f>ROUND(IF(D9=0,電気料金シミュレーション!$C$11*単価表!$F$4/2,電気料金シミュレーション!$C$11*単価表!$F$4),2)</f>
        <v>0</v>
      </c>
      <c r="J9" s="37">
        <f>ROUND(E9*単価表!$F$5+F9*単価表!$F$6+G9*単価表!$F$7+H9*単価表!$F$8,2)</f>
        <v>0</v>
      </c>
      <c r="K9" s="37">
        <f>ROUND(D9*単価表!$F$21,2)</f>
        <v>0</v>
      </c>
      <c r="L9" s="61">
        <f>ROUNDDOWN(D9*単価表!$G$21,0)</f>
        <v>0</v>
      </c>
      <c r="M9" s="65">
        <f t="shared" si="4"/>
        <v>0</v>
      </c>
      <c r="N9" s="37">
        <f>ROUND(IF(D9=0,電気料金シミュレーション!$C$11*単価表!$G$4/2,電気料金シミュレーション!$C$11*単価表!$G$4),2)</f>
        <v>0</v>
      </c>
      <c r="O9" s="37">
        <f>ROUND(E9*単価表!$G$5+F9*単価表!$G$6+G9*単価表!$G$7+H9*単価表!$G$8,2)</f>
        <v>0</v>
      </c>
      <c r="P9" s="37">
        <f>ROUND(D9*単価表!$F$21,2)</f>
        <v>0</v>
      </c>
      <c r="Q9" s="61">
        <f>ROUNDDOWN(D9*単価表!$G$21,0)</f>
        <v>0</v>
      </c>
      <c r="R9" s="33">
        <f t="shared" si="5"/>
        <v>0</v>
      </c>
      <c r="S9" s="33">
        <f t="shared" si="6"/>
        <v>0</v>
      </c>
      <c r="T9" s="37">
        <f>ROUND(IF(D9=0,電気料金シミュレーション!$C$11*単価表!$Q$4/2,電気料金シミュレーション!$C$11*単価表!$Q$4),2)</f>
        <v>0</v>
      </c>
      <c r="U9" s="37">
        <f>ROUND(E9*単価表!$Q$5+F9*単価表!$Q$6+G9*単価表!$Q$7+H9*単価表!$Q$8,2)</f>
        <v>0</v>
      </c>
      <c r="V9" s="37">
        <f>ROUND($D9*単価表!$F$21,2)</f>
        <v>0</v>
      </c>
      <c r="W9" s="61">
        <f>ROUNDDOWN($D9*単価表!$G$21,0)</f>
        <v>0</v>
      </c>
      <c r="X9" s="33">
        <f t="shared" si="7"/>
        <v>0</v>
      </c>
    </row>
    <row r="10" spans="2:24" x14ac:dyDescent="0.15">
      <c r="B10" s="113"/>
      <c r="C10" s="59" t="str">
        <f>単価表!$E$22</f>
        <v>６月</v>
      </c>
      <c r="D10" s="39">
        <f>電気料金シミュレーション!$C$24</f>
        <v>0</v>
      </c>
      <c r="E10" s="14">
        <f t="shared" si="0"/>
        <v>0</v>
      </c>
      <c r="F10" s="14">
        <f t="shared" si="1"/>
        <v>0</v>
      </c>
      <c r="G10" s="14">
        <f t="shared" si="2"/>
        <v>0</v>
      </c>
      <c r="H10" s="14">
        <f t="shared" si="3"/>
        <v>0</v>
      </c>
      <c r="I10" s="37">
        <f>ROUND(IF(D10=0,電気料金シミュレーション!$C$11*単価表!$F$4/2,電気料金シミュレーション!$C$11*単価表!$F$4),2)</f>
        <v>0</v>
      </c>
      <c r="J10" s="37">
        <f>ROUND(E10*単価表!$F$5+F10*単価表!$F$6+G10*単価表!$F$7+H10*単価表!$F$8,2)</f>
        <v>0</v>
      </c>
      <c r="K10" s="37">
        <f>ROUND(D10*単価表!$F$22,2)</f>
        <v>0</v>
      </c>
      <c r="L10" s="61">
        <f>ROUNDDOWN(D10*単価表!$G$22,0)</f>
        <v>0</v>
      </c>
      <c r="M10" s="65">
        <f t="shared" si="4"/>
        <v>0</v>
      </c>
      <c r="N10" s="37">
        <f>ROUND(IF(D10=0,電気料金シミュレーション!$C$11*単価表!$G$4/2,電気料金シミュレーション!$C$11*単価表!$G$4),2)</f>
        <v>0</v>
      </c>
      <c r="O10" s="37">
        <f>ROUND(E10*単価表!$G$5+F10*単価表!$G$6+G10*単価表!$G$7+H10*単価表!$G$8,2)</f>
        <v>0</v>
      </c>
      <c r="P10" s="37">
        <f>ROUND(D10*単価表!$F$22,2)</f>
        <v>0</v>
      </c>
      <c r="Q10" s="61">
        <f>ROUNDDOWN(D10*単価表!$G$22,0)</f>
        <v>0</v>
      </c>
      <c r="R10" s="33">
        <f t="shared" si="5"/>
        <v>0</v>
      </c>
      <c r="S10" s="33">
        <f t="shared" si="6"/>
        <v>0</v>
      </c>
      <c r="T10" s="37">
        <f>ROUND(IF(D10=0,電気料金シミュレーション!$C$11*単価表!$Q$4/2,電気料金シミュレーション!$C$11*単価表!$Q$4),2)</f>
        <v>0</v>
      </c>
      <c r="U10" s="37">
        <f>ROUND(E10*単価表!$Q$5+F10*単価表!$Q$6+G10*単価表!$Q$7+H10*単価表!$Q$8,2)</f>
        <v>0</v>
      </c>
      <c r="V10" s="37">
        <f>ROUND($D10*単価表!$F$22,2)</f>
        <v>0</v>
      </c>
      <c r="W10" s="61">
        <f>ROUNDDOWN($D10*単価表!$G$22,0)</f>
        <v>0</v>
      </c>
      <c r="X10" s="33">
        <f t="shared" si="7"/>
        <v>0</v>
      </c>
    </row>
    <row r="11" spans="2:24" x14ac:dyDescent="0.15">
      <c r="B11" s="113"/>
      <c r="C11" s="59" t="str">
        <f>単価表!$E$23</f>
        <v>５月</v>
      </c>
      <c r="D11" s="39">
        <f>電気料金シミュレーション!$C$25</f>
        <v>0</v>
      </c>
      <c r="E11" s="14">
        <f t="shared" si="0"/>
        <v>0</v>
      </c>
      <c r="F11" s="14">
        <f t="shared" si="1"/>
        <v>0</v>
      </c>
      <c r="G11" s="14">
        <f t="shared" si="2"/>
        <v>0</v>
      </c>
      <c r="H11" s="14">
        <f t="shared" si="3"/>
        <v>0</v>
      </c>
      <c r="I11" s="37">
        <f>ROUND(IF(D11=0,電気料金シミュレーション!$C$11*単価表!$F$4/2,電気料金シミュレーション!$C$11*単価表!$F$4),2)</f>
        <v>0</v>
      </c>
      <c r="J11" s="37">
        <f>ROUND(E11*単価表!$F$5+F11*単価表!$F$6+G11*単価表!$F$7+H11*単価表!$F$8,2)</f>
        <v>0</v>
      </c>
      <c r="K11" s="37">
        <f>ROUND(D11*単価表!$F$23,2)</f>
        <v>0</v>
      </c>
      <c r="L11" s="61">
        <f>ROUNDDOWN(D11*単価表!$G$23,0)</f>
        <v>0</v>
      </c>
      <c r="M11" s="65">
        <f t="shared" si="4"/>
        <v>0</v>
      </c>
      <c r="N11" s="37">
        <f>ROUND(IF(D11=0,電気料金シミュレーション!$C$11*単価表!$G$4/2,電気料金シミュレーション!$C$11*単価表!$G$4),2)</f>
        <v>0</v>
      </c>
      <c r="O11" s="37">
        <f>ROUND(E11*単価表!$G$5+F11*単価表!$G$6+G11*単価表!$G$7+H11*単価表!$G$8,2)</f>
        <v>0</v>
      </c>
      <c r="P11" s="37">
        <f>ROUND(D11*単価表!$F$23,2)</f>
        <v>0</v>
      </c>
      <c r="Q11" s="61">
        <f>ROUNDDOWN(D11*単価表!$G$23,0)</f>
        <v>0</v>
      </c>
      <c r="R11" s="33">
        <f t="shared" si="5"/>
        <v>0</v>
      </c>
      <c r="S11" s="33">
        <f t="shared" si="6"/>
        <v>0</v>
      </c>
      <c r="T11" s="37">
        <f>ROUND(IF(D11=0,電気料金シミュレーション!$C$11*単価表!$Q$4/2,電気料金シミュレーション!$C$11*単価表!$Q$4),2)</f>
        <v>0</v>
      </c>
      <c r="U11" s="37">
        <f>ROUND(E11*単価表!$Q$5+F11*単価表!$Q$6+G11*単価表!$Q$7+H11*単価表!$Q$8,2)</f>
        <v>0</v>
      </c>
      <c r="V11" s="37">
        <f>ROUND($D11*単価表!$F$23,2)</f>
        <v>0</v>
      </c>
      <c r="W11" s="61">
        <f>ROUNDDOWN($D11*単価表!$G$23,0)</f>
        <v>0</v>
      </c>
      <c r="X11" s="33">
        <f t="shared" si="7"/>
        <v>0</v>
      </c>
    </row>
    <row r="12" spans="2:24" x14ac:dyDescent="0.15">
      <c r="B12" s="113"/>
      <c r="C12" s="59" t="str">
        <f>単価表!$E$24</f>
        <v>４月</v>
      </c>
      <c r="D12" s="39">
        <f>電気料金シミュレーション!$C$26</f>
        <v>0</v>
      </c>
      <c r="E12" s="14">
        <f t="shared" si="0"/>
        <v>0</v>
      </c>
      <c r="F12" s="14">
        <f t="shared" si="1"/>
        <v>0</v>
      </c>
      <c r="G12" s="14">
        <f t="shared" si="2"/>
        <v>0</v>
      </c>
      <c r="H12" s="14">
        <f t="shared" si="3"/>
        <v>0</v>
      </c>
      <c r="I12" s="37">
        <f>ROUND(IF(D12=0,電気料金シミュレーション!$C$11*単価表!$F$4/2,電気料金シミュレーション!$C$11*単価表!$F$4),2)</f>
        <v>0</v>
      </c>
      <c r="J12" s="37">
        <f>ROUND(E12*単価表!$F$5+F12*単価表!$F$6+G12*単価表!$F$7+H12*単価表!$F$8,2)</f>
        <v>0</v>
      </c>
      <c r="K12" s="37">
        <f>ROUND(D12*単価表!$F$24,2)</f>
        <v>0</v>
      </c>
      <c r="L12" s="61">
        <f>ROUNDDOWN(D12*単価表!$G$24,0)</f>
        <v>0</v>
      </c>
      <c r="M12" s="65">
        <f t="shared" si="4"/>
        <v>0</v>
      </c>
      <c r="N12" s="37">
        <f>ROUND(IF(D12=0,電気料金シミュレーション!$C$11*単価表!$G$4/2,電気料金シミュレーション!$C$11*単価表!$G$4),2)</f>
        <v>0</v>
      </c>
      <c r="O12" s="37">
        <f>ROUND(E12*単価表!$G$5+F12*単価表!$G$6+G12*単価表!$G$7+H12*単価表!$G$8,2)</f>
        <v>0</v>
      </c>
      <c r="P12" s="37">
        <f>ROUND(D12*単価表!$F$24,2)</f>
        <v>0</v>
      </c>
      <c r="Q12" s="61">
        <f>ROUNDDOWN(D12*単価表!$G$24,0)</f>
        <v>0</v>
      </c>
      <c r="R12" s="33">
        <f t="shared" si="5"/>
        <v>0</v>
      </c>
      <c r="S12" s="33">
        <f t="shared" si="6"/>
        <v>0</v>
      </c>
      <c r="T12" s="37">
        <f>ROUND(IF(D12=0,電気料金シミュレーション!$C$11*単価表!$Q$4/2,電気料金シミュレーション!$C$11*単価表!$Q$4),2)</f>
        <v>0</v>
      </c>
      <c r="U12" s="37">
        <f>ROUND(E12*単価表!$Q$5+F12*単価表!$Q$6+G12*単価表!$Q$7+H12*単価表!$Q$8,2)</f>
        <v>0</v>
      </c>
      <c r="V12" s="37">
        <f>ROUND($D12*単価表!$F$24,2)</f>
        <v>0</v>
      </c>
      <c r="W12" s="61">
        <f>ROUNDDOWN($D12*単価表!$G$24,0)</f>
        <v>0</v>
      </c>
      <c r="X12" s="33">
        <f t="shared" si="7"/>
        <v>0</v>
      </c>
    </row>
    <row r="13" spans="2:24" x14ac:dyDescent="0.15">
      <c r="B13" s="113"/>
      <c r="C13" s="59" t="str">
        <f>単価表!$E$25</f>
        <v>３月</v>
      </c>
      <c r="D13" s="39">
        <f>電気料金シミュレーション!$C$27</f>
        <v>0</v>
      </c>
      <c r="E13" s="14">
        <f t="shared" si="0"/>
        <v>0</v>
      </c>
      <c r="F13" s="14">
        <f t="shared" si="1"/>
        <v>0</v>
      </c>
      <c r="G13" s="14">
        <f t="shared" si="2"/>
        <v>0</v>
      </c>
      <c r="H13" s="14">
        <f t="shared" si="3"/>
        <v>0</v>
      </c>
      <c r="I13" s="37">
        <f>ROUND(IF(D13=0,電気料金シミュレーション!$C$11*単価表!$F$4/2,電気料金シミュレーション!$C$11*単価表!$F$4),2)</f>
        <v>0</v>
      </c>
      <c r="J13" s="37">
        <f>ROUND(E13*単価表!$F$5+F13*単価表!$F$6+G13*単価表!$F$7+H13*単価表!$F$8,2)</f>
        <v>0</v>
      </c>
      <c r="K13" s="37">
        <f>ROUND(D13*単価表!$F$25,2)</f>
        <v>0</v>
      </c>
      <c r="L13" s="61">
        <f>ROUNDDOWN(D13*単価表!$G$25,0)</f>
        <v>0</v>
      </c>
      <c r="M13" s="65">
        <f t="shared" si="4"/>
        <v>0</v>
      </c>
      <c r="N13" s="37">
        <f>ROUND(IF(D13=0,電気料金シミュレーション!$C$11*単価表!$G$4/2,電気料金シミュレーション!$C$11*単価表!$G$4),2)</f>
        <v>0</v>
      </c>
      <c r="O13" s="37">
        <f>ROUND(E13*単価表!$G$5+F13*単価表!$G$6+G13*単価表!$G$7+H13*単価表!$G$8,2)</f>
        <v>0</v>
      </c>
      <c r="P13" s="37">
        <f>ROUND(D13*単価表!$F$25,2)</f>
        <v>0</v>
      </c>
      <c r="Q13" s="61">
        <f>ROUNDDOWN(D13*単価表!$G$25,0)</f>
        <v>0</v>
      </c>
      <c r="R13" s="33">
        <f t="shared" si="5"/>
        <v>0</v>
      </c>
      <c r="S13" s="33">
        <f t="shared" si="6"/>
        <v>0</v>
      </c>
      <c r="T13" s="37">
        <f>ROUND(IF(D13=0,電気料金シミュレーション!$C$11*単価表!$Q$4/2,電気料金シミュレーション!$C$11*単価表!$Q$4),2)</f>
        <v>0</v>
      </c>
      <c r="U13" s="37">
        <f>ROUND(E13*単価表!$Q$5+F13*単価表!$Q$6+G13*単価表!$Q$7+H13*単価表!$Q$8,2)</f>
        <v>0</v>
      </c>
      <c r="V13" s="37">
        <f>ROUND($D13*単価表!$F$25,2)</f>
        <v>0</v>
      </c>
      <c r="W13" s="61">
        <f>ROUNDDOWN($D13*単価表!$G$25,0)</f>
        <v>0</v>
      </c>
      <c r="X13" s="33">
        <f t="shared" si="7"/>
        <v>0</v>
      </c>
    </row>
    <row r="14" spans="2:24" x14ac:dyDescent="0.15">
      <c r="B14" s="113"/>
      <c r="C14" s="59" t="str">
        <f>単価表!$E$26</f>
        <v>２月</v>
      </c>
      <c r="D14" s="39">
        <f>電気料金シミュレーション!$C$28</f>
        <v>0</v>
      </c>
      <c r="E14" s="14">
        <f t="shared" si="0"/>
        <v>0</v>
      </c>
      <c r="F14" s="14">
        <f t="shared" si="1"/>
        <v>0</v>
      </c>
      <c r="G14" s="14">
        <f t="shared" si="2"/>
        <v>0</v>
      </c>
      <c r="H14" s="14">
        <f t="shared" si="3"/>
        <v>0</v>
      </c>
      <c r="I14" s="37">
        <f>ROUND(IF(D14=0,電気料金シミュレーション!$C$11*単価表!$F$4/2,電気料金シミュレーション!$C$11*単価表!$F$4),2)</f>
        <v>0</v>
      </c>
      <c r="J14" s="37">
        <f>ROUND(E14*単価表!$F$5+F14*単価表!$F$6+G14*単価表!$F$7+H14*単価表!$F$8,2)</f>
        <v>0</v>
      </c>
      <c r="K14" s="37">
        <f>ROUND(D14*単価表!$F$26,2)</f>
        <v>0</v>
      </c>
      <c r="L14" s="61">
        <f>ROUNDDOWN(D14*単価表!$G$26,0)</f>
        <v>0</v>
      </c>
      <c r="M14" s="65">
        <f t="shared" si="4"/>
        <v>0</v>
      </c>
      <c r="N14" s="37">
        <f>ROUND(IF(D14=0,電気料金シミュレーション!$C$11*単価表!$G$4/2,電気料金シミュレーション!$C$11*単価表!$G$4),2)</f>
        <v>0</v>
      </c>
      <c r="O14" s="37">
        <f>ROUND(E14*単価表!$G$5+F14*単価表!$G$6+G14*単価表!$G$7+H14*単価表!$G$8,2)</f>
        <v>0</v>
      </c>
      <c r="P14" s="37">
        <f>ROUND(D14*単価表!$F$26,2)</f>
        <v>0</v>
      </c>
      <c r="Q14" s="61">
        <f>ROUNDDOWN(D14*単価表!$G$26,0)</f>
        <v>0</v>
      </c>
      <c r="R14" s="33">
        <f t="shared" si="5"/>
        <v>0</v>
      </c>
      <c r="S14" s="33">
        <f t="shared" si="6"/>
        <v>0</v>
      </c>
      <c r="T14" s="37">
        <f>ROUND(IF(D14=0,電気料金シミュレーション!$C$11*単価表!$Q$4/2,電気料金シミュレーション!$C$11*単価表!$Q$4),2)</f>
        <v>0</v>
      </c>
      <c r="U14" s="37">
        <f>ROUND(E14*単価表!$Q$5+F14*単価表!$Q$6+G14*単価表!$Q$7+H14*単価表!$Q$8,2)</f>
        <v>0</v>
      </c>
      <c r="V14" s="37">
        <f>ROUND($D14*単価表!$F$26,2)</f>
        <v>0</v>
      </c>
      <c r="W14" s="61">
        <f>ROUNDDOWN($D14*単価表!$G$26,0)</f>
        <v>0</v>
      </c>
      <c r="X14" s="33">
        <f t="shared" si="7"/>
        <v>0</v>
      </c>
    </row>
    <row r="15" spans="2:24" x14ac:dyDescent="0.15">
      <c r="B15" s="113"/>
      <c r="C15" s="59" t="str">
        <f>単価表!$E$27</f>
        <v>１月</v>
      </c>
      <c r="D15" s="39">
        <f>電気料金シミュレーション!$C$29</f>
        <v>0</v>
      </c>
      <c r="E15" s="14">
        <f t="shared" si="0"/>
        <v>0</v>
      </c>
      <c r="F15" s="14">
        <f t="shared" si="1"/>
        <v>0</v>
      </c>
      <c r="G15" s="14">
        <f t="shared" si="2"/>
        <v>0</v>
      </c>
      <c r="H15" s="14">
        <f t="shared" si="3"/>
        <v>0</v>
      </c>
      <c r="I15" s="37">
        <f>ROUND(IF(D15=0,電気料金シミュレーション!$C$11*単価表!$F$4/2,電気料金シミュレーション!$C$11*単価表!$F$4),2)</f>
        <v>0</v>
      </c>
      <c r="J15" s="37">
        <f>ROUND(E15*単価表!$F$5+F15*単価表!$F$6+G15*単価表!$F$7+H15*単価表!$F$8,2)</f>
        <v>0</v>
      </c>
      <c r="K15" s="37">
        <f>ROUND(D15*単価表!$F$27,2)</f>
        <v>0</v>
      </c>
      <c r="L15" s="61">
        <f>ROUNDDOWN(D15*単価表!$G$27,0)</f>
        <v>0</v>
      </c>
      <c r="M15" s="65">
        <f t="shared" si="4"/>
        <v>0</v>
      </c>
      <c r="N15" s="37">
        <f>ROUND(IF(D15=0,電気料金シミュレーション!$C$11*単価表!$G$4/2,電気料金シミュレーション!$C$11*単価表!$G$4),2)</f>
        <v>0</v>
      </c>
      <c r="O15" s="37">
        <f>ROUND(E15*単価表!$G$5+F15*単価表!$G$6+G15*単価表!$G$7+H15*単価表!$G$8,2)</f>
        <v>0</v>
      </c>
      <c r="P15" s="37">
        <f>ROUND(D15*単価表!$F$27,2)</f>
        <v>0</v>
      </c>
      <c r="Q15" s="61">
        <f>ROUNDDOWN(D15*単価表!$G$27,0)</f>
        <v>0</v>
      </c>
      <c r="R15" s="33">
        <f t="shared" si="5"/>
        <v>0</v>
      </c>
      <c r="S15" s="33">
        <f t="shared" si="6"/>
        <v>0</v>
      </c>
      <c r="T15" s="37">
        <f>ROUND(IF(D15=0,電気料金シミュレーション!$C$11*単価表!$Q$4/2,電気料金シミュレーション!$C$11*単価表!$Q$4),2)</f>
        <v>0</v>
      </c>
      <c r="U15" s="37">
        <f>ROUND(E15*単価表!$Q$5+F15*単価表!$Q$6+G15*単価表!$Q$7+H15*単価表!$Q$8,2)</f>
        <v>0</v>
      </c>
      <c r="V15" s="37">
        <f>ROUND($D15*単価表!$F$27,2)</f>
        <v>0</v>
      </c>
      <c r="W15" s="61">
        <f>ROUNDDOWN($D15*単価表!$G$27,0)</f>
        <v>0</v>
      </c>
      <c r="X15" s="33">
        <f t="shared" si="7"/>
        <v>0</v>
      </c>
    </row>
    <row r="16" spans="2:24" ht="16.5" thickBot="1" x14ac:dyDescent="0.2">
      <c r="B16" s="113"/>
      <c r="C16" s="60" t="str">
        <f>単価表!$E$28</f>
        <v>12月</v>
      </c>
      <c r="D16" s="40">
        <f>電気料金シミュレーション!$C$30</f>
        <v>0</v>
      </c>
      <c r="E16" s="15">
        <f t="shared" si="0"/>
        <v>0</v>
      </c>
      <c r="F16" s="15">
        <f t="shared" si="1"/>
        <v>0</v>
      </c>
      <c r="G16" s="15">
        <f t="shared" si="2"/>
        <v>0</v>
      </c>
      <c r="H16" s="15">
        <f t="shared" si="3"/>
        <v>0</v>
      </c>
      <c r="I16" s="38">
        <f>ROUND(IF(D16=0,電気料金シミュレーション!$C$11*単価表!$F$4/2,電気料金シミュレーション!$C$11*単価表!$F$4),2)</f>
        <v>0</v>
      </c>
      <c r="J16" s="38">
        <f>ROUND(E16*単価表!$F$5+F16*単価表!$F$6+G16*単価表!$F$7+H16*単価表!$F$8,2)</f>
        <v>0</v>
      </c>
      <c r="K16" s="38">
        <f>ROUND(D16*単価表!$F$28,2)</f>
        <v>0</v>
      </c>
      <c r="L16" s="62">
        <f>ROUNDDOWN(D16*単価表!$G$28,0)</f>
        <v>0</v>
      </c>
      <c r="M16" s="66">
        <f t="shared" si="4"/>
        <v>0</v>
      </c>
      <c r="N16" s="38">
        <f>ROUND(IF(D16=0,電気料金シミュレーション!$C$11*単価表!$G$4/2,電気料金シミュレーション!$C$11*単価表!$G$4),2)</f>
        <v>0</v>
      </c>
      <c r="O16" s="38">
        <f>ROUND(E16*単価表!$G$5+F16*単価表!$G$6+G16*単価表!$G$7+H16*単価表!$G$8,2)</f>
        <v>0</v>
      </c>
      <c r="P16" s="38">
        <f>ROUND(D16*単価表!$F$28,2)</f>
        <v>0</v>
      </c>
      <c r="Q16" s="62">
        <f>ROUNDDOWN(D16*単価表!$G$28,0)</f>
        <v>0</v>
      </c>
      <c r="R16" s="34">
        <f t="shared" si="5"/>
        <v>0</v>
      </c>
      <c r="S16" s="34">
        <f t="shared" si="6"/>
        <v>0</v>
      </c>
      <c r="T16" s="38">
        <f>ROUND(IF(D16=0,電気料金シミュレーション!$C$11*単価表!$Q$4/2,電気料金シミュレーション!$C$11*単価表!$Q$4),2)</f>
        <v>0</v>
      </c>
      <c r="U16" s="38">
        <f>ROUND(E16*単価表!$Q$5+F16*単価表!$Q$6+G16*単価表!$Q$7+H16*単価表!$Q$8,2)</f>
        <v>0</v>
      </c>
      <c r="V16" s="38">
        <f>ROUND($D16*単価表!$F$28,2)</f>
        <v>0</v>
      </c>
      <c r="W16" s="62">
        <f>ROUNDDOWN($D16*単価表!$G$28,0)</f>
        <v>0</v>
      </c>
      <c r="X16" s="34">
        <f t="shared" si="7"/>
        <v>0</v>
      </c>
    </row>
    <row r="17" spans="2:24" ht="16.5" thickTop="1" x14ac:dyDescent="0.15">
      <c r="B17" s="113"/>
      <c r="C17" s="10" t="s">
        <v>34</v>
      </c>
      <c r="D17" s="11">
        <f>SUM(D5:D16)</f>
        <v>0</v>
      </c>
      <c r="E17" s="11">
        <f>SUM(E5:E16)</f>
        <v>0</v>
      </c>
      <c r="F17" s="32">
        <f t="shared" ref="F17:H17" si="8">SUM(F5:F16)</f>
        <v>0</v>
      </c>
      <c r="G17" s="32">
        <f t="shared" si="8"/>
        <v>0</v>
      </c>
      <c r="H17" s="32">
        <f t="shared" si="8"/>
        <v>0</v>
      </c>
      <c r="I17" s="35">
        <f>SUM(I5:I16)</f>
        <v>0</v>
      </c>
      <c r="J17" s="35">
        <f>SUM(J5:J16)</f>
        <v>0</v>
      </c>
      <c r="K17" s="36">
        <f>SUM(K5:K16)</f>
        <v>0</v>
      </c>
      <c r="L17" s="35">
        <f>SUM(L5:L16)</f>
        <v>0</v>
      </c>
      <c r="M17" s="36">
        <f>ROUNDDOWN(SUM(I17:L17),0)</f>
        <v>0</v>
      </c>
      <c r="N17" s="36">
        <f>SUM(N5:N16)</f>
        <v>0</v>
      </c>
      <c r="O17" s="36">
        <f>SUM(O5:O16)</f>
        <v>0</v>
      </c>
      <c r="P17" s="36">
        <f>SUM(P5:P16)</f>
        <v>0</v>
      </c>
      <c r="Q17" s="36">
        <f>SUM(Q5:Q16)</f>
        <v>0</v>
      </c>
      <c r="R17" s="36">
        <f>ROUNDDOWN(SUM(N17:Q17),0)</f>
        <v>0</v>
      </c>
      <c r="S17" s="36">
        <f t="shared" si="6"/>
        <v>0</v>
      </c>
      <c r="T17" s="36">
        <f>SUM(T5:T16)</f>
        <v>0</v>
      </c>
      <c r="U17" s="36">
        <f>SUM(U5:U16)</f>
        <v>0</v>
      </c>
      <c r="V17" s="36">
        <f>SUM(V5:V16)</f>
        <v>0</v>
      </c>
      <c r="W17" s="36">
        <f>SUM(W5:W16)</f>
        <v>0</v>
      </c>
      <c r="X17" s="36">
        <f>ROUNDDOWN(SUM(T17:W17),0)</f>
        <v>0</v>
      </c>
    </row>
    <row r="20" spans="2:24" s="9" customFormat="1" ht="15.75" customHeight="1" x14ac:dyDescent="0.15">
      <c r="C20" s="109" t="s">
        <v>35</v>
      </c>
      <c r="D20" s="110" t="s">
        <v>36</v>
      </c>
      <c r="E20" s="109" t="s">
        <v>20</v>
      </c>
      <c r="F20" s="109"/>
      <c r="G20" s="109"/>
      <c r="H20" s="109"/>
      <c r="I20" s="109" t="s">
        <v>21</v>
      </c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8" t="s">
        <v>37</v>
      </c>
      <c r="U20" s="108"/>
      <c r="V20" s="108"/>
      <c r="W20" s="108"/>
      <c r="X20" s="108"/>
    </row>
    <row r="21" spans="2:24" s="9" customFormat="1" x14ac:dyDescent="0.15">
      <c r="C21" s="109"/>
      <c r="D21" s="112"/>
      <c r="E21" s="110" t="s">
        <v>22</v>
      </c>
      <c r="F21" s="110" t="s">
        <v>23</v>
      </c>
      <c r="G21" s="110" t="s">
        <v>24</v>
      </c>
      <c r="H21" s="110" t="s">
        <v>25</v>
      </c>
      <c r="I21" s="109" t="s">
        <v>26</v>
      </c>
      <c r="J21" s="109"/>
      <c r="K21" s="109"/>
      <c r="L21" s="109"/>
      <c r="M21" s="109"/>
      <c r="N21" s="109" t="s">
        <v>70</v>
      </c>
      <c r="O21" s="109"/>
      <c r="P21" s="109"/>
      <c r="Q21" s="109"/>
      <c r="R21" s="109"/>
      <c r="S21" s="3" t="s">
        <v>27</v>
      </c>
      <c r="T21" s="108"/>
      <c r="U21" s="108"/>
      <c r="V21" s="108"/>
      <c r="W21" s="108"/>
      <c r="X21" s="108"/>
    </row>
    <row r="22" spans="2:24" s="9" customFormat="1" x14ac:dyDescent="0.15">
      <c r="C22" s="109"/>
      <c r="D22" s="111"/>
      <c r="E22" s="111"/>
      <c r="F22" s="111"/>
      <c r="G22" s="111"/>
      <c r="H22" s="111"/>
      <c r="I22" s="3" t="s">
        <v>28</v>
      </c>
      <c r="J22" s="3" t="s">
        <v>29</v>
      </c>
      <c r="K22" s="3" t="s">
        <v>30</v>
      </c>
      <c r="L22" s="3" t="s">
        <v>31</v>
      </c>
      <c r="M22" s="3" t="s">
        <v>32</v>
      </c>
      <c r="N22" s="3" t="s">
        <v>28</v>
      </c>
      <c r="O22" s="3" t="s">
        <v>29</v>
      </c>
      <c r="P22" s="3" t="s">
        <v>30</v>
      </c>
      <c r="Q22" s="3" t="s">
        <v>31</v>
      </c>
      <c r="R22" s="3" t="s">
        <v>32</v>
      </c>
      <c r="S22" s="3" t="s">
        <v>33</v>
      </c>
      <c r="T22" s="3" t="s">
        <v>28</v>
      </c>
      <c r="U22" s="3" t="s">
        <v>29</v>
      </c>
      <c r="V22" s="3" t="s">
        <v>30</v>
      </c>
      <c r="W22" s="3" t="s">
        <v>31</v>
      </c>
      <c r="X22" s="3" t="s">
        <v>32</v>
      </c>
    </row>
    <row r="23" spans="2:24" x14ac:dyDescent="0.15">
      <c r="B23" s="114" t="s">
        <v>42</v>
      </c>
      <c r="C23" s="59" t="str">
        <f>単価表!$E$17</f>
        <v>11月</v>
      </c>
      <c r="D23" s="12">
        <f>電気料金シミュレーション!$C$19</f>
        <v>0</v>
      </c>
      <c r="E23" s="14">
        <f>IF(D23&lt;120,D23,120)</f>
        <v>0</v>
      </c>
      <c r="F23" s="14">
        <f>IF(D23&lt;120,0,IF(D23&gt;300,180,D23-120))</f>
        <v>0</v>
      </c>
      <c r="G23" s="14">
        <f>IF(D23&lt;300,0,IF(D23&gt;400,100,D23-300))</f>
        <v>0</v>
      </c>
      <c r="H23" s="14">
        <f>IF(D23&lt;400,0,D23-400)</f>
        <v>0</v>
      </c>
      <c r="I23" s="37">
        <f>ROUND(IF(D23=0,電気料金シミュレーション!$C$11*単価表!$H$4/2,電気料金シミュレーション!$C$11*単価表!$H$4),2)</f>
        <v>0</v>
      </c>
      <c r="J23" s="37">
        <f>ROUND(E23*単価表!$H$5+F23*単価表!$H$6+G23*単価表!$H$7+H23*単価表!$H$8,2)</f>
        <v>0</v>
      </c>
      <c r="K23" s="37">
        <f>ROUND(D23*単価表!$F$17,2)</f>
        <v>0</v>
      </c>
      <c r="L23" s="61">
        <f>ROUNDDOWN(D23*単価表!$G$17,0)</f>
        <v>0</v>
      </c>
      <c r="M23" s="33">
        <f>ROUNDDOWN(SUM(I23:L23),0)</f>
        <v>0</v>
      </c>
      <c r="N23" s="37">
        <f>ROUND(IF(D23=0,電気料金シミュレーション!$C$11*単価表!$I$4/2,電気料金シミュレーション!$C$11*単価表!$I$4),2)</f>
        <v>0</v>
      </c>
      <c r="O23" s="37">
        <f>ROUND(E23*単価表!$I$5+F23*単価表!$I$6+G23*単価表!$I$7+H23*単価表!$I$8,2)</f>
        <v>0</v>
      </c>
      <c r="P23" s="37">
        <f>ROUND(D23*単価表!$F$17,2)</f>
        <v>0</v>
      </c>
      <c r="Q23" s="61">
        <f>ROUNDDOWN(D23*単価表!$G$17,0)</f>
        <v>0</v>
      </c>
      <c r="R23" s="33">
        <f>ROUNDDOWN(SUM(N23:Q23),0)</f>
        <v>0</v>
      </c>
      <c r="S23" s="41">
        <f>R23-M23</f>
        <v>0</v>
      </c>
      <c r="T23" s="37">
        <f>ROUND(IF(D23=0,電気料金シミュレーション!$C$11*単価表!$Q$4/2,電気料金シミュレーション!$C$11*単価表!$Q$4),2)</f>
        <v>0</v>
      </c>
      <c r="U23" s="37">
        <f>ROUND(E23*単価表!$Q$5+F23*単価表!$Q$6+G23*単価表!$Q$7+H23*単価表!$Q$8,2)</f>
        <v>0</v>
      </c>
      <c r="V23" s="37">
        <f>ROUND($D23*単価表!$F$17,2)</f>
        <v>0</v>
      </c>
      <c r="W23" s="61">
        <f>ROUNDDOWN($D23*単価表!$G$17,0)</f>
        <v>0</v>
      </c>
      <c r="X23" s="33">
        <f>ROUNDDOWN(SUM(T23:W23),0)</f>
        <v>0</v>
      </c>
    </row>
    <row r="24" spans="2:24" x14ac:dyDescent="0.15">
      <c r="B24" s="114"/>
      <c r="C24" s="59" t="str">
        <f>単価表!$E$18</f>
        <v>10月</v>
      </c>
      <c r="D24" s="12">
        <f>電気料金シミュレーション!$C$20</f>
        <v>0</v>
      </c>
      <c r="E24" s="14">
        <f t="shared" ref="E24:E34" si="9">IF(D24&lt;120,D24,120)</f>
        <v>0</v>
      </c>
      <c r="F24" s="14">
        <f t="shared" ref="F24:F34" si="10">IF(D24&lt;120,0,IF(D24&gt;300,180,D24-120))</f>
        <v>0</v>
      </c>
      <c r="G24" s="14">
        <f t="shared" ref="G24:G34" si="11">IF(D24&lt;300,0,IF(D24&gt;400,100,D24-300))</f>
        <v>0</v>
      </c>
      <c r="H24" s="14">
        <f t="shared" ref="H24:H34" si="12">IF(D24&lt;400,0,D24-400)</f>
        <v>0</v>
      </c>
      <c r="I24" s="37">
        <f>ROUND(IF(D24=0,電気料金シミュレーション!$C$11*単価表!$H$4/2,電気料金シミュレーション!$C$11*単価表!$H$4),2)</f>
        <v>0</v>
      </c>
      <c r="J24" s="37">
        <f>ROUND(E24*単価表!$H$5+F24*単価表!$H$6+G24*単価表!$H$7+H24*単価表!$H$8,2)</f>
        <v>0</v>
      </c>
      <c r="K24" s="37">
        <f>ROUND(D24*単価表!$F$18,2)</f>
        <v>0</v>
      </c>
      <c r="L24" s="61">
        <f>ROUNDDOWN(D24*単価表!$G$18,0)</f>
        <v>0</v>
      </c>
      <c r="M24" s="33">
        <f t="shared" ref="M24:M34" si="13">ROUNDDOWN(SUM(I24:L24),0)</f>
        <v>0</v>
      </c>
      <c r="N24" s="37">
        <f>ROUND(IF(D24=0,電気料金シミュレーション!$C$11*単価表!$I$4/2,電気料金シミュレーション!$C$11*単価表!$I$4),2)</f>
        <v>0</v>
      </c>
      <c r="O24" s="37">
        <f>ROUND(E24*単価表!$I$5+F24*単価表!$I$6+G24*単価表!$I$7+H24*単価表!$I$8,2)</f>
        <v>0</v>
      </c>
      <c r="P24" s="37">
        <f>ROUND(D24*単価表!$F$18,2)</f>
        <v>0</v>
      </c>
      <c r="Q24" s="61">
        <f>ROUNDDOWN(D24*単価表!$G$18,0)</f>
        <v>0</v>
      </c>
      <c r="R24" s="33">
        <f t="shared" ref="R24:R34" si="14">ROUNDDOWN(SUM(N24:Q24),0)</f>
        <v>0</v>
      </c>
      <c r="S24" s="33">
        <f t="shared" ref="S24:S35" si="15">R24-M24</f>
        <v>0</v>
      </c>
      <c r="T24" s="37">
        <f>ROUND(IF(D24=0,電気料金シミュレーション!$C$11*単価表!$Q$4/2,電気料金シミュレーション!$C$11*単価表!$Q$4),2)</f>
        <v>0</v>
      </c>
      <c r="U24" s="37">
        <f>ROUND(E24*単価表!$Q$5+F24*単価表!$Q$6+G24*単価表!$Q$7+H24*単価表!$Q$8,2)</f>
        <v>0</v>
      </c>
      <c r="V24" s="37">
        <f>ROUND($D24*単価表!$F$18,2)</f>
        <v>0</v>
      </c>
      <c r="W24" s="61">
        <f>ROUNDDOWN($D24*単価表!$G$18,0)</f>
        <v>0</v>
      </c>
      <c r="X24" s="33">
        <f t="shared" ref="X24:X34" si="16">ROUNDDOWN(SUM(T24:W24),0)</f>
        <v>0</v>
      </c>
    </row>
    <row r="25" spans="2:24" x14ac:dyDescent="0.15">
      <c r="B25" s="114"/>
      <c r="C25" s="59" t="str">
        <f>単価表!$E$19</f>
        <v>９月</v>
      </c>
      <c r="D25" s="12">
        <f>電気料金シミュレーション!$C$21</f>
        <v>0</v>
      </c>
      <c r="E25" s="14">
        <f t="shared" si="9"/>
        <v>0</v>
      </c>
      <c r="F25" s="14">
        <f t="shared" si="10"/>
        <v>0</v>
      </c>
      <c r="G25" s="14">
        <f t="shared" si="11"/>
        <v>0</v>
      </c>
      <c r="H25" s="14">
        <f t="shared" si="12"/>
        <v>0</v>
      </c>
      <c r="I25" s="37">
        <f>ROUND(IF(D25=0,電気料金シミュレーション!$C$11*単価表!$H$4/2,電気料金シミュレーション!$C$11*単価表!$H$4),2)</f>
        <v>0</v>
      </c>
      <c r="J25" s="37">
        <f>ROUND(E25*単価表!$H$5+F25*単価表!$H$6+G25*単価表!$H$7+H25*単価表!$H$8,2)</f>
        <v>0</v>
      </c>
      <c r="K25" s="37">
        <f>ROUND(D25*単価表!$F$19,2)</f>
        <v>0</v>
      </c>
      <c r="L25" s="61">
        <f>ROUNDDOWN(D25*単価表!$G$19,0)</f>
        <v>0</v>
      </c>
      <c r="M25" s="33">
        <f t="shared" si="13"/>
        <v>0</v>
      </c>
      <c r="N25" s="37">
        <f>ROUND(IF(D25=0,電気料金シミュレーション!$C$11*単価表!$I$4/2,電気料金シミュレーション!$C$11*単価表!$I$4),2)</f>
        <v>0</v>
      </c>
      <c r="O25" s="37">
        <f>ROUND(E25*単価表!$I$5+F25*単価表!$I$6+G25*単価表!$I$7+H25*単価表!$I$8,2)</f>
        <v>0</v>
      </c>
      <c r="P25" s="37">
        <f>ROUND(D25*単価表!$F$19,2)</f>
        <v>0</v>
      </c>
      <c r="Q25" s="61">
        <f>ROUNDDOWN(D25*単価表!$G$19,0)</f>
        <v>0</v>
      </c>
      <c r="R25" s="33">
        <f t="shared" si="14"/>
        <v>0</v>
      </c>
      <c r="S25" s="33">
        <f t="shared" si="15"/>
        <v>0</v>
      </c>
      <c r="T25" s="37">
        <f>ROUND(IF(D25=0,電気料金シミュレーション!$C$11*単価表!$Q$4/2,電気料金シミュレーション!$C$11*単価表!$Q$4),2)</f>
        <v>0</v>
      </c>
      <c r="U25" s="37">
        <f>ROUND(E25*単価表!$Q$5+F25*単価表!$Q$6+G25*単価表!$Q$7+H25*単価表!$Q$8,2)</f>
        <v>0</v>
      </c>
      <c r="V25" s="37">
        <f>ROUND($D25*単価表!$F$19,2)</f>
        <v>0</v>
      </c>
      <c r="W25" s="61">
        <f>ROUNDDOWN($D25*単価表!$G$19,0)</f>
        <v>0</v>
      </c>
      <c r="X25" s="33">
        <f t="shared" si="16"/>
        <v>0</v>
      </c>
    </row>
    <row r="26" spans="2:24" x14ac:dyDescent="0.15">
      <c r="B26" s="114"/>
      <c r="C26" s="59" t="str">
        <f>単価表!$E$20</f>
        <v>８月</v>
      </c>
      <c r="D26" s="12">
        <f>電気料金シミュレーション!$C$22</f>
        <v>0</v>
      </c>
      <c r="E26" s="14">
        <f t="shared" si="9"/>
        <v>0</v>
      </c>
      <c r="F26" s="14">
        <f t="shared" si="10"/>
        <v>0</v>
      </c>
      <c r="G26" s="14">
        <f t="shared" si="11"/>
        <v>0</v>
      </c>
      <c r="H26" s="14">
        <f t="shared" si="12"/>
        <v>0</v>
      </c>
      <c r="I26" s="37">
        <f>ROUND(IF(D26=0,電気料金シミュレーション!$C$11*単価表!$H$4/2,電気料金シミュレーション!$C$11*単価表!$H$4),2)</f>
        <v>0</v>
      </c>
      <c r="J26" s="37">
        <f>ROUND(E26*単価表!$H$5+F26*単価表!$H$6+G26*単価表!$H$7+H26*単価表!$H$8,2)</f>
        <v>0</v>
      </c>
      <c r="K26" s="37">
        <f>ROUND(D26*単価表!$F$20,2)</f>
        <v>0</v>
      </c>
      <c r="L26" s="61">
        <f>ROUNDDOWN(D26*単価表!$G$20,0)</f>
        <v>0</v>
      </c>
      <c r="M26" s="33">
        <f t="shared" si="13"/>
        <v>0</v>
      </c>
      <c r="N26" s="37">
        <f>ROUND(IF(D26=0,電気料金シミュレーション!$C$11*単価表!$I$4/2,電気料金シミュレーション!$C$11*単価表!$I$4),2)</f>
        <v>0</v>
      </c>
      <c r="O26" s="37">
        <f>ROUND(E26*単価表!$I$5+F26*単価表!$I$6+G26*単価表!$I$7+H26*単価表!$I$8,2)</f>
        <v>0</v>
      </c>
      <c r="P26" s="37">
        <f>ROUND(D26*単価表!$F$20,2)</f>
        <v>0</v>
      </c>
      <c r="Q26" s="61">
        <f>ROUNDDOWN(D26*単価表!$G$20,0)</f>
        <v>0</v>
      </c>
      <c r="R26" s="33">
        <f t="shared" si="14"/>
        <v>0</v>
      </c>
      <c r="S26" s="33">
        <f t="shared" si="15"/>
        <v>0</v>
      </c>
      <c r="T26" s="37">
        <f>ROUND(IF(D26=0,電気料金シミュレーション!$C$11*単価表!$Q$4/2,電気料金シミュレーション!$C$11*単価表!$Q$4),2)</f>
        <v>0</v>
      </c>
      <c r="U26" s="37">
        <f>ROUND(E26*単価表!$Q$5+F26*単価表!$Q$6+G26*単価表!$Q$7+H26*単価表!$Q$8,2)</f>
        <v>0</v>
      </c>
      <c r="V26" s="37">
        <f>ROUND($D26*単価表!$F$20,2)</f>
        <v>0</v>
      </c>
      <c r="W26" s="61">
        <f>ROUNDDOWN($D26*単価表!$G$20,0)</f>
        <v>0</v>
      </c>
      <c r="X26" s="33">
        <f t="shared" si="16"/>
        <v>0</v>
      </c>
    </row>
    <row r="27" spans="2:24" x14ac:dyDescent="0.15">
      <c r="B27" s="114"/>
      <c r="C27" s="59" t="str">
        <f>単価表!$E$21</f>
        <v>７月</v>
      </c>
      <c r="D27" s="12">
        <f>電気料金シミュレーション!$C$23</f>
        <v>0</v>
      </c>
      <c r="E27" s="14">
        <f t="shared" si="9"/>
        <v>0</v>
      </c>
      <c r="F27" s="14">
        <f t="shared" si="10"/>
        <v>0</v>
      </c>
      <c r="G27" s="14">
        <f t="shared" si="11"/>
        <v>0</v>
      </c>
      <c r="H27" s="14">
        <f t="shared" si="12"/>
        <v>0</v>
      </c>
      <c r="I27" s="37">
        <f>ROUND(IF(D27=0,電気料金シミュレーション!$C$11*単価表!$H$4/2,電気料金シミュレーション!$C$11*単価表!$H$4),2)</f>
        <v>0</v>
      </c>
      <c r="J27" s="37">
        <f>ROUND(E27*単価表!$H$5+F27*単価表!$H$6+G27*単価表!$H$7+H27*単価表!$H$8,2)</f>
        <v>0</v>
      </c>
      <c r="K27" s="37">
        <f>ROUND(D27*単価表!$F$21,2)</f>
        <v>0</v>
      </c>
      <c r="L27" s="61">
        <f>ROUNDDOWN(D27*単価表!$G$21,0)</f>
        <v>0</v>
      </c>
      <c r="M27" s="33">
        <f t="shared" si="13"/>
        <v>0</v>
      </c>
      <c r="N27" s="37">
        <f>ROUND(IF(D27=0,電気料金シミュレーション!$C$11*単価表!$I$4/2,電気料金シミュレーション!$C$11*単価表!$I$4),2)</f>
        <v>0</v>
      </c>
      <c r="O27" s="37">
        <f>ROUND(E27*単価表!$I$5+F27*単価表!$I$6+G27*単価表!$I$7+H27*単価表!$I$8,2)</f>
        <v>0</v>
      </c>
      <c r="P27" s="37">
        <f>ROUND(D27*単価表!$F$21,2)</f>
        <v>0</v>
      </c>
      <c r="Q27" s="61">
        <f>ROUNDDOWN(D27*単価表!$G$21,0)</f>
        <v>0</v>
      </c>
      <c r="R27" s="33">
        <f t="shared" si="14"/>
        <v>0</v>
      </c>
      <c r="S27" s="33">
        <f t="shared" si="15"/>
        <v>0</v>
      </c>
      <c r="T27" s="37">
        <f>ROUND(IF(D27=0,電気料金シミュレーション!$C$11*単価表!$Q$4/2,電気料金シミュレーション!$C$11*単価表!$Q$4),2)</f>
        <v>0</v>
      </c>
      <c r="U27" s="37">
        <f>ROUND(E27*単価表!$Q$5+F27*単価表!$Q$6+G27*単価表!$Q$7+H27*単価表!$Q$8,2)</f>
        <v>0</v>
      </c>
      <c r="V27" s="37">
        <f>ROUND($D27*単価表!$F$21,2)</f>
        <v>0</v>
      </c>
      <c r="W27" s="61">
        <f>ROUNDDOWN($D27*単価表!$G$21,0)</f>
        <v>0</v>
      </c>
      <c r="X27" s="33">
        <f t="shared" si="16"/>
        <v>0</v>
      </c>
    </row>
    <row r="28" spans="2:24" x14ac:dyDescent="0.15">
      <c r="B28" s="114"/>
      <c r="C28" s="59" t="str">
        <f>単価表!$E$22</f>
        <v>６月</v>
      </c>
      <c r="D28" s="12">
        <f>電気料金シミュレーション!$C$24</f>
        <v>0</v>
      </c>
      <c r="E28" s="14">
        <f t="shared" si="9"/>
        <v>0</v>
      </c>
      <c r="F28" s="14">
        <f t="shared" si="10"/>
        <v>0</v>
      </c>
      <c r="G28" s="14">
        <f t="shared" si="11"/>
        <v>0</v>
      </c>
      <c r="H28" s="14">
        <f t="shared" si="12"/>
        <v>0</v>
      </c>
      <c r="I28" s="37">
        <f>ROUND(IF(D28=0,電気料金シミュレーション!$C$11*単価表!$H$4/2,電気料金シミュレーション!$C$11*単価表!$H$4),2)</f>
        <v>0</v>
      </c>
      <c r="J28" s="37">
        <f>ROUND(E28*単価表!$H$5+F28*単価表!$H$6+G28*単価表!$H$7+H28*単価表!$H$8,2)</f>
        <v>0</v>
      </c>
      <c r="K28" s="37">
        <f>ROUND(D28*単価表!$F$22,2)</f>
        <v>0</v>
      </c>
      <c r="L28" s="61">
        <f>ROUNDDOWN(D28*単価表!$G$22,0)</f>
        <v>0</v>
      </c>
      <c r="M28" s="33">
        <f t="shared" si="13"/>
        <v>0</v>
      </c>
      <c r="N28" s="37">
        <f>ROUND(IF(D28=0,電気料金シミュレーション!$C$11*単価表!$I$4/2,電気料金シミュレーション!$C$11*単価表!$I$4),2)</f>
        <v>0</v>
      </c>
      <c r="O28" s="37">
        <f>ROUND(E28*単価表!$I$5+F28*単価表!$I$6+G28*単価表!$I$7+H28*単価表!$I$8,2)</f>
        <v>0</v>
      </c>
      <c r="P28" s="37">
        <f>ROUND(D28*単価表!$F$22,2)</f>
        <v>0</v>
      </c>
      <c r="Q28" s="61">
        <f>ROUNDDOWN(D28*単価表!$G$22,0)</f>
        <v>0</v>
      </c>
      <c r="R28" s="33">
        <f t="shared" si="14"/>
        <v>0</v>
      </c>
      <c r="S28" s="33">
        <f t="shared" si="15"/>
        <v>0</v>
      </c>
      <c r="T28" s="37">
        <f>ROUND(IF(D28=0,電気料金シミュレーション!$C$11*単価表!$Q$4/2,電気料金シミュレーション!$C$11*単価表!$Q$4),2)</f>
        <v>0</v>
      </c>
      <c r="U28" s="37">
        <f>ROUND(E28*単価表!$Q$5+F28*単価表!$Q$6+G28*単価表!$Q$7+H28*単価表!$Q$8,2)</f>
        <v>0</v>
      </c>
      <c r="V28" s="37">
        <f>ROUND($D28*単価表!$F$22,2)</f>
        <v>0</v>
      </c>
      <c r="W28" s="61">
        <f>ROUNDDOWN($D28*単価表!$G$22,0)</f>
        <v>0</v>
      </c>
      <c r="X28" s="33">
        <f t="shared" si="16"/>
        <v>0</v>
      </c>
    </row>
    <row r="29" spans="2:24" x14ac:dyDescent="0.15">
      <c r="B29" s="114"/>
      <c r="C29" s="59" t="str">
        <f>単価表!$E$23</f>
        <v>５月</v>
      </c>
      <c r="D29" s="12">
        <f>電気料金シミュレーション!$C$25</f>
        <v>0</v>
      </c>
      <c r="E29" s="14">
        <f t="shared" si="9"/>
        <v>0</v>
      </c>
      <c r="F29" s="14">
        <f t="shared" si="10"/>
        <v>0</v>
      </c>
      <c r="G29" s="14">
        <f t="shared" si="11"/>
        <v>0</v>
      </c>
      <c r="H29" s="14">
        <f t="shared" si="12"/>
        <v>0</v>
      </c>
      <c r="I29" s="37">
        <f>ROUND(IF(D29=0,電気料金シミュレーション!$C$11*単価表!$H$4/2,電気料金シミュレーション!$C$11*単価表!$H$4),2)</f>
        <v>0</v>
      </c>
      <c r="J29" s="37">
        <f>ROUND(E29*単価表!$H$5+F29*単価表!$H$6+G29*単価表!$H$7+H29*単価表!$H$8,2)</f>
        <v>0</v>
      </c>
      <c r="K29" s="37">
        <f>ROUND(D29*単価表!$F$23,2)</f>
        <v>0</v>
      </c>
      <c r="L29" s="61">
        <f>ROUNDDOWN(D29*単価表!$G$23,0)</f>
        <v>0</v>
      </c>
      <c r="M29" s="33">
        <f t="shared" si="13"/>
        <v>0</v>
      </c>
      <c r="N29" s="37">
        <f>ROUND(IF(D29=0,電気料金シミュレーション!$C$11*単価表!$I$4/2,電気料金シミュレーション!$C$11*単価表!$I$4),2)</f>
        <v>0</v>
      </c>
      <c r="O29" s="37">
        <f>ROUND(E29*単価表!$I$5+F29*単価表!$I$6+G29*単価表!$I$7+H29*単価表!$I$8,2)</f>
        <v>0</v>
      </c>
      <c r="P29" s="37">
        <f>ROUND(D29*単価表!$F$23,2)</f>
        <v>0</v>
      </c>
      <c r="Q29" s="61">
        <f>ROUNDDOWN(D29*単価表!$G$23,0)</f>
        <v>0</v>
      </c>
      <c r="R29" s="33">
        <f t="shared" si="14"/>
        <v>0</v>
      </c>
      <c r="S29" s="33">
        <f t="shared" si="15"/>
        <v>0</v>
      </c>
      <c r="T29" s="37">
        <f>ROUND(IF(D29=0,電気料金シミュレーション!$C$11*単価表!$Q$4/2,電気料金シミュレーション!$C$11*単価表!$Q$4),2)</f>
        <v>0</v>
      </c>
      <c r="U29" s="37">
        <f>ROUND(E29*単価表!$Q$5+F29*単価表!$Q$6+G29*単価表!$Q$7+H29*単価表!$Q$8,2)</f>
        <v>0</v>
      </c>
      <c r="V29" s="37">
        <f>ROUND($D29*単価表!$F$23,2)</f>
        <v>0</v>
      </c>
      <c r="W29" s="61">
        <f>ROUNDDOWN($D29*単価表!$G$23,0)</f>
        <v>0</v>
      </c>
      <c r="X29" s="33">
        <f t="shared" si="16"/>
        <v>0</v>
      </c>
    </row>
    <row r="30" spans="2:24" x14ac:dyDescent="0.15">
      <c r="B30" s="114"/>
      <c r="C30" s="59" t="str">
        <f>単価表!$E$24</f>
        <v>４月</v>
      </c>
      <c r="D30" s="12">
        <f>電気料金シミュレーション!$C$26</f>
        <v>0</v>
      </c>
      <c r="E30" s="14">
        <f t="shared" si="9"/>
        <v>0</v>
      </c>
      <c r="F30" s="14">
        <f t="shared" si="10"/>
        <v>0</v>
      </c>
      <c r="G30" s="14">
        <f t="shared" si="11"/>
        <v>0</v>
      </c>
      <c r="H30" s="14">
        <f t="shared" si="12"/>
        <v>0</v>
      </c>
      <c r="I30" s="37">
        <f>ROUND(IF(D30=0,電気料金シミュレーション!$C$11*単価表!$H$4/2,電気料金シミュレーション!$C$11*単価表!$H$4),2)</f>
        <v>0</v>
      </c>
      <c r="J30" s="37">
        <f>ROUND(E30*単価表!$H$5+F30*単価表!$H$6+G30*単価表!$H$7+H30*単価表!$H$8,2)</f>
        <v>0</v>
      </c>
      <c r="K30" s="37">
        <f>ROUND(D30*単価表!$F$24,2)</f>
        <v>0</v>
      </c>
      <c r="L30" s="61">
        <f>ROUNDDOWN(D30*単価表!$G$24,0)</f>
        <v>0</v>
      </c>
      <c r="M30" s="33">
        <f t="shared" si="13"/>
        <v>0</v>
      </c>
      <c r="N30" s="37">
        <f>ROUND(IF(D30=0,電気料金シミュレーション!$C$11*単価表!$I$4/2,電気料金シミュレーション!$C$11*単価表!$I$4),2)</f>
        <v>0</v>
      </c>
      <c r="O30" s="37">
        <f>ROUND(E30*単価表!$I$5+F30*単価表!$I$6+G30*単価表!$I$7+H30*単価表!$I$8,2)</f>
        <v>0</v>
      </c>
      <c r="P30" s="37">
        <f>ROUND(D30*単価表!$F$24,2)</f>
        <v>0</v>
      </c>
      <c r="Q30" s="61">
        <f>ROUNDDOWN(D30*単価表!$G$24,0)</f>
        <v>0</v>
      </c>
      <c r="R30" s="33">
        <f t="shared" si="14"/>
        <v>0</v>
      </c>
      <c r="S30" s="33">
        <f t="shared" si="15"/>
        <v>0</v>
      </c>
      <c r="T30" s="37">
        <f>ROUND(IF(D30=0,電気料金シミュレーション!$C$11*単価表!$Q$4/2,電気料金シミュレーション!$C$11*単価表!$Q$4),2)</f>
        <v>0</v>
      </c>
      <c r="U30" s="37">
        <f>ROUND(E30*単価表!$Q$5+F30*単価表!$Q$6+G30*単価表!$Q$7+H30*単価表!$Q$8,2)</f>
        <v>0</v>
      </c>
      <c r="V30" s="37">
        <f>ROUND($D30*単価表!$F$24,2)</f>
        <v>0</v>
      </c>
      <c r="W30" s="61">
        <f>ROUNDDOWN($D30*単価表!$G$24,0)</f>
        <v>0</v>
      </c>
      <c r="X30" s="33">
        <f t="shared" si="16"/>
        <v>0</v>
      </c>
    </row>
    <row r="31" spans="2:24" x14ac:dyDescent="0.15">
      <c r="B31" s="114"/>
      <c r="C31" s="59" t="str">
        <f>単価表!$E$25</f>
        <v>３月</v>
      </c>
      <c r="D31" s="12">
        <f>電気料金シミュレーション!$C$27</f>
        <v>0</v>
      </c>
      <c r="E31" s="14">
        <f t="shared" si="9"/>
        <v>0</v>
      </c>
      <c r="F31" s="14">
        <f t="shared" si="10"/>
        <v>0</v>
      </c>
      <c r="G31" s="14">
        <f t="shared" si="11"/>
        <v>0</v>
      </c>
      <c r="H31" s="14">
        <f t="shared" si="12"/>
        <v>0</v>
      </c>
      <c r="I31" s="37">
        <f>ROUND(IF(D31=0,電気料金シミュレーション!$C$11*単価表!$H$4/2,電気料金シミュレーション!$C$11*単価表!$H$4),2)</f>
        <v>0</v>
      </c>
      <c r="J31" s="37">
        <f>ROUND(E31*単価表!$H$5+F31*単価表!$H$6+G31*単価表!$H$7+H31*単価表!$H$8,2)</f>
        <v>0</v>
      </c>
      <c r="K31" s="37">
        <f>ROUND(D31*単価表!$F$25,2)</f>
        <v>0</v>
      </c>
      <c r="L31" s="61">
        <f>ROUNDDOWN(D31*単価表!$G$25,0)</f>
        <v>0</v>
      </c>
      <c r="M31" s="33">
        <f t="shared" si="13"/>
        <v>0</v>
      </c>
      <c r="N31" s="37">
        <f>ROUND(IF(D31=0,電気料金シミュレーション!$C$11*単価表!$I$4/2,電気料金シミュレーション!$C$11*単価表!$I$4),2)</f>
        <v>0</v>
      </c>
      <c r="O31" s="37">
        <f>ROUND(E31*単価表!$I$5+F31*単価表!$I$6+G31*単価表!$I$7+H31*単価表!$I$8,2)</f>
        <v>0</v>
      </c>
      <c r="P31" s="37">
        <f>ROUND(D31*単価表!$F$25,2)</f>
        <v>0</v>
      </c>
      <c r="Q31" s="61">
        <f>ROUNDDOWN(D31*単価表!$G$25,0)</f>
        <v>0</v>
      </c>
      <c r="R31" s="33">
        <f t="shared" si="14"/>
        <v>0</v>
      </c>
      <c r="S31" s="33">
        <f t="shared" si="15"/>
        <v>0</v>
      </c>
      <c r="T31" s="37">
        <f>ROUND(IF(D31=0,電気料金シミュレーション!$C$11*単価表!$Q$4/2,電気料金シミュレーション!$C$11*単価表!$Q$4),2)</f>
        <v>0</v>
      </c>
      <c r="U31" s="37">
        <f>ROUND(E31*単価表!$Q$5+F31*単価表!$Q$6+G31*単価表!$Q$7+H31*単価表!$Q$8,2)</f>
        <v>0</v>
      </c>
      <c r="V31" s="37">
        <f>ROUND($D31*単価表!$F$25,2)</f>
        <v>0</v>
      </c>
      <c r="W31" s="61">
        <f>ROUNDDOWN($D31*単価表!$G$25,0)</f>
        <v>0</v>
      </c>
      <c r="X31" s="33">
        <f t="shared" si="16"/>
        <v>0</v>
      </c>
    </row>
    <row r="32" spans="2:24" x14ac:dyDescent="0.15">
      <c r="B32" s="114"/>
      <c r="C32" s="59" t="str">
        <f>単価表!$E$26</f>
        <v>２月</v>
      </c>
      <c r="D32" s="12">
        <f>電気料金シミュレーション!$C$28</f>
        <v>0</v>
      </c>
      <c r="E32" s="14">
        <f t="shared" si="9"/>
        <v>0</v>
      </c>
      <c r="F32" s="14">
        <f t="shared" si="10"/>
        <v>0</v>
      </c>
      <c r="G32" s="14">
        <f t="shared" si="11"/>
        <v>0</v>
      </c>
      <c r="H32" s="14">
        <f t="shared" si="12"/>
        <v>0</v>
      </c>
      <c r="I32" s="37">
        <f>ROUND(IF(D32=0,電気料金シミュレーション!$C$11*単価表!$H$4/2,電気料金シミュレーション!$C$11*単価表!$H$4),2)</f>
        <v>0</v>
      </c>
      <c r="J32" s="37">
        <f>ROUND(E32*単価表!$H$5+F32*単価表!$H$6+G32*単価表!$H$7+H32*単価表!$H$8,2)</f>
        <v>0</v>
      </c>
      <c r="K32" s="37">
        <f>ROUND(D32*単価表!$F$26,2)</f>
        <v>0</v>
      </c>
      <c r="L32" s="61">
        <f>ROUNDDOWN(D32*単価表!$G$26,0)</f>
        <v>0</v>
      </c>
      <c r="M32" s="33">
        <f t="shared" si="13"/>
        <v>0</v>
      </c>
      <c r="N32" s="37">
        <f>ROUND(IF(D32=0,電気料金シミュレーション!$C$11*単価表!$I$4/2,電気料金シミュレーション!$C$11*単価表!$I$4),2)</f>
        <v>0</v>
      </c>
      <c r="O32" s="37">
        <f>ROUND(E32*単価表!$I$5+F32*単価表!$I$6+G32*単価表!$I$7+H32*単価表!$I$8,2)</f>
        <v>0</v>
      </c>
      <c r="P32" s="37">
        <f>ROUND(D32*単価表!$F$26,2)</f>
        <v>0</v>
      </c>
      <c r="Q32" s="61">
        <f>ROUNDDOWN(D32*単価表!$G$26,0)</f>
        <v>0</v>
      </c>
      <c r="R32" s="33">
        <f t="shared" si="14"/>
        <v>0</v>
      </c>
      <c r="S32" s="33">
        <f t="shared" si="15"/>
        <v>0</v>
      </c>
      <c r="T32" s="37">
        <f>ROUND(IF(D32=0,電気料金シミュレーション!$C$11*単価表!$Q$4/2,電気料金シミュレーション!$C$11*単価表!$Q$4),2)</f>
        <v>0</v>
      </c>
      <c r="U32" s="37">
        <f>ROUND(E32*単価表!$Q$5+F32*単価表!$Q$6+G32*単価表!$Q$7+H32*単価表!$Q$8,2)</f>
        <v>0</v>
      </c>
      <c r="V32" s="37">
        <f>ROUND($D32*単価表!$F$26,2)</f>
        <v>0</v>
      </c>
      <c r="W32" s="61">
        <f>ROUNDDOWN($D32*単価表!$G$26,0)</f>
        <v>0</v>
      </c>
      <c r="X32" s="33">
        <f t="shared" si="16"/>
        <v>0</v>
      </c>
    </row>
    <row r="33" spans="2:24" x14ac:dyDescent="0.15">
      <c r="B33" s="114"/>
      <c r="C33" s="59" t="str">
        <f>単価表!$E$27</f>
        <v>１月</v>
      </c>
      <c r="D33" s="12">
        <f>電気料金シミュレーション!$C$29</f>
        <v>0</v>
      </c>
      <c r="E33" s="14">
        <f t="shared" si="9"/>
        <v>0</v>
      </c>
      <c r="F33" s="14">
        <f t="shared" si="10"/>
        <v>0</v>
      </c>
      <c r="G33" s="14">
        <f t="shared" si="11"/>
        <v>0</v>
      </c>
      <c r="H33" s="14">
        <f t="shared" si="12"/>
        <v>0</v>
      </c>
      <c r="I33" s="37">
        <f>ROUND(IF(D33=0,電気料金シミュレーション!$C$11*単価表!$H$4/2,電気料金シミュレーション!$C$11*単価表!$H$4),2)</f>
        <v>0</v>
      </c>
      <c r="J33" s="37">
        <f>ROUND(E33*単価表!$H$5+F33*単価表!$H$6+G33*単価表!$H$7+H33*単価表!$H$8,2)</f>
        <v>0</v>
      </c>
      <c r="K33" s="37">
        <f>ROUND(D33*単価表!$F$27,2)</f>
        <v>0</v>
      </c>
      <c r="L33" s="61">
        <f>ROUNDDOWN(D33*単価表!$G$27,0)</f>
        <v>0</v>
      </c>
      <c r="M33" s="33">
        <f t="shared" si="13"/>
        <v>0</v>
      </c>
      <c r="N33" s="37">
        <f>ROUND(IF(D33=0,電気料金シミュレーション!$C$11*単価表!$I$4/2,電気料金シミュレーション!$C$11*単価表!$I$4),2)</f>
        <v>0</v>
      </c>
      <c r="O33" s="37">
        <f>ROUND(E33*単価表!$I$5+F33*単価表!$I$6+G33*単価表!$I$7+H33*単価表!$I$8,2)</f>
        <v>0</v>
      </c>
      <c r="P33" s="37">
        <f>ROUND(D33*単価表!$F$27,2)</f>
        <v>0</v>
      </c>
      <c r="Q33" s="61">
        <f>ROUNDDOWN(D33*単価表!$G$27,0)</f>
        <v>0</v>
      </c>
      <c r="R33" s="33">
        <f t="shared" si="14"/>
        <v>0</v>
      </c>
      <c r="S33" s="33">
        <f t="shared" si="15"/>
        <v>0</v>
      </c>
      <c r="T33" s="37">
        <f>ROUND(IF(D33=0,電気料金シミュレーション!$C$11*単価表!$Q$4/2,電気料金シミュレーション!$C$11*単価表!$Q$4),2)</f>
        <v>0</v>
      </c>
      <c r="U33" s="37">
        <f>ROUND(E33*単価表!$Q$5+F33*単価表!$Q$6+G33*単価表!$Q$7+H33*単価表!$Q$8,2)</f>
        <v>0</v>
      </c>
      <c r="V33" s="37">
        <f>ROUND($D33*単価表!$F$27,2)</f>
        <v>0</v>
      </c>
      <c r="W33" s="61">
        <f>ROUNDDOWN($D33*単価表!$G$27,0)</f>
        <v>0</v>
      </c>
      <c r="X33" s="33">
        <f t="shared" si="16"/>
        <v>0</v>
      </c>
    </row>
    <row r="34" spans="2:24" ht="16.5" thickBot="1" x14ac:dyDescent="0.2">
      <c r="B34" s="114"/>
      <c r="C34" s="60" t="str">
        <f>単価表!$E$28</f>
        <v>12月</v>
      </c>
      <c r="D34" s="13">
        <f>電気料金シミュレーション!$C$30</f>
        <v>0</v>
      </c>
      <c r="E34" s="15">
        <f t="shared" si="9"/>
        <v>0</v>
      </c>
      <c r="F34" s="15">
        <f t="shared" si="10"/>
        <v>0</v>
      </c>
      <c r="G34" s="15">
        <f t="shared" si="11"/>
        <v>0</v>
      </c>
      <c r="H34" s="15">
        <f t="shared" si="12"/>
        <v>0</v>
      </c>
      <c r="I34" s="38">
        <f>ROUND(IF(D34=0,電気料金シミュレーション!$C$11*単価表!$H$4/2,電気料金シミュレーション!$C$11*単価表!$H$4),2)</f>
        <v>0</v>
      </c>
      <c r="J34" s="38">
        <f>ROUND(E34*単価表!$H$5+F34*単価表!$H$6+G34*単価表!$H$7+H34*単価表!$H$8,2)</f>
        <v>0</v>
      </c>
      <c r="K34" s="38">
        <f>ROUND(D34*単価表!$F$28,2)</f>
        <v>0</v>
      </c>
      <c r="L34" s="62">
        <f>ROUNDDOWN(D34*単価表!$G$28,0)</f>
        <v>0</v>
      </c>
      <c r="M34" s="34">
        <f t="shared" si="13"/>
        <v>0</v>
      </c>
      <c r="N34" s="38">
        <f>ROUND(IF(D34=0,電気料金シミュレーション!$C$11*単価表!$I$4/2,電気料金シミュレーション!$C$11*単価表!$I$4),2)</f>
        <v>0</v>
      </c>
      <c r="O34" s="38">
        <f>ROUND(E34*単価表!$I$5+F34*単価表!$I$6+G34*単価表!$I$7+H34*単価表!$I$8,2)</f>
        <v>0</v>
      </c>
      <c r="P34" s="38">
        <f>ROUND(D34*単価表!$F$28,2)</f>
        <v>0</v>
      </c>
      <c r="Q34" s="62">
        <f>ROUNDDOWN(D34*単価表!$G$28,0)</f>
        <v>0</v>
      </c>
      <c r="R34" s="34">
        <f t="shared" si="14"/>
        <v>0</v>
      </c>
      <c r="S34" s="34">
        <f t="shared" si="15"/>
        <v>0</v>
      </c>
      <c r="T34" s="38">
        <f>ROUND(IF(D34=0,電気料金シミュレーション!$C$11*単価表!$Q$4/2,電気料金シミュレーション!$C$11*単価表!$Q$4),2)</f>
        <v>0</v>
      </c>
      <c r="U34" s="38">
        <f>ROUND(E34*単価表!$Q$5+F34*単価表!$Q$6+G34*単価表!$Q$7+H34*単価表!$Q$8,2)</f>
        <v>0</v>
      </c>
      <c r="V34" s="38">
        <f>ROUND($D34*単価表!$F$28,2)</f>
        <v>0</v>
      </c>
      <c r="W34" s="62">
        <f>ROUNDDOWN($D34*単価表!$G$28,0)</f>
        <v>0</v>
      </c>
      <c r="X34" s="34">
        <f t="shared" si="16"/>
        <v>0</v>
      </c>
    </row>
    <row r="35" spans="2:24" ht="16.5" thickTop="1" x14ac:dyDescent="0.15">
      <c r="B35" s="114"/>
      <c r="C35" s="10" t="s">
        <v>34</v>
      </c>
      <c r="D35" s="11">
        <f>SUM(D23:D34)</f>
        <v>0</v>
      </c>
      <c r="E35" s="11">
        <f>SUM(E23:E34)</f>
        <v>0</v>
      </c>
      <c r="F35" s="32">
        <f t="shared" ref="F35" si="17">SUM(F23:F34)</f>
        <v>0</v>
      </c>
      <c r="G35" s="32">
        <f t="shared" ref="G35" si="18">SUM(G23:G34)</f>
        <v>0</v>
      </c>
      <c r="H35" s="32">
        <f t="shared" ref="H35" si="19">SUM(H23:H34)</f>
        <v>0</v>
      </c>
      <c r="I35" s="35">
        <f>SUM(I23:I34)</f>
        <v>0</v>
      </c>
      <c r="J35" s="35">
        <f>SUM(J23:J34)</f>
        <v>0</v>
      </c>
      <c r="K35" s="36">
        <f>SUM(K23:K34)</f>
        <v>0</v>
      </c>
      <c r="L35" s="35">
        <f>SUM(L23:L34)</f>
        <v>0</v>
      </c>
      <c r="M35" s="36">
        <f>ROUNDDOWN(SUM(I35:L35),0)</f>
        <v>0</v>
      </c>
      <c r="N35" s="36">
        <f>SUM(N23:N34)</f>
        <v>0</v>
      </c>
      <c r="O35" s="36">
        <f>SUM(O23:O34)</f>
        <v>0</v>
      </c>
      <c r="P35" s="36">
        <f>SUM(P23:P34)</f>
        <v>0</v>
      </c>
      <c r="Q35" s="36">
        <f>SUM(Q23:Q34)</f>
        <v>0</v>
      </c>
      <c r="R35" s="36">
        <f>ROUNDDOWN(SUM(N35:Q35),0)</f>
        <v>0</v>
      </c>
      <c r="S35" s="36">
        <f t="shared" si="15"/>
        <v>0</v>
      </c>
      <c r="T35" s="36">
        <f>SUM(T23:T34)</f>
        <v>0</v>
      </c>
      <c r="U35" s="36">
        <f>SUM(U23:U34)</f>
        <v>0</v>
      </c>
      <c r="V35" s="36">
        <f>SUM(V23:V34)</f>
        <v>0</v>
      </c>
      <c r="W35" s="36">
        <f>SUM(W23:W34)</f>
        <v>0</v>
      </c>
      <c r="X35" s="36">
        <f>ROUNDDOWN(SUM(T35:W35),0)</f>
        <v>0</v>
      </c>
    </row>
    <row r="38" spans="2:24" s="9" customFormat="1" ht="15.75" customHeight="1" x14ac:dyDescent="0.15">
      <c r="C38" s="109" t="s">
        <v>35</v>
      </c>
      <c r="D38" s="110" t="s">
        <v>36</v>
      </c>
      <c r="E38" s="109" t="s">
        <v>20</v>
      </c>
      <c r="F38" s="109"/>
      <c r="G38" s="109"/>
      <c r="H38" s="109"/>
      <c r="I38" s="109" t="s">
        <v>21</v>
      </c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8" t="s">
        <v>71</v>
      </c>
      <c r="U38" s="108"/>
      <c r="V38" s="108"/>
      <c r="W38" s="108"/>
      <c r="X38" s="108"/>
    </row>
    <row r="39" spans="2:24" s="9" customFormat="1" x14ac:dyDescent="0.15">
      <c r="C39" s="109"/>
      <c r="D39" s="112"/>
      <c r="E39" s="110" t="s">
        <v>22</v>
      </c>
      <c r="F39" s="110" t="s">
        <v>23</v>
      </c>
      <c r="G39" s="110" t="s">
        <v>24</v>
      </c>
      <c r="H39" s="110" t="s">
        <v>25</v>
      </c>
      <c r="I39" s="109" t="s">
        <v>26</v>
      </c>
      <c r="J39" s="109"/>
      <c r="K39" s="109"/>
      <c r="L39" s="109"/>
      <c r="M39" s="109"/>
      <c r="N39" s="109" t="s">
        <v>70</v>
      </c>
      <c r="O39" s="109"/>
      <c r="P39" s="109"/>
      <c r="Q39" s="109"/>
      <c r="R39" s="109"/>
      <c r="S39" s="3" t="s">
        <v>27</v>
      </c>
      <c r="T39" s="108"/>
      <c r="U39" s="108"/>
      <c r="V39" s="108"/>
      <c r="W39" s="108"/>
      <c r="X39" s="108"/>
    </row>
    <row r="40" spans="2:24" s="9" customFormat="1" x14ac:dyDescent="0.15">
      <c r="C40" s="109"/>
      <c r="D40" s="111"/>
      <c r="E40" s="111"/>
      <c r="F40" s="111"/>
      <c r="G40" s="111"/>
      <c r="H40" s="111"/>
      <c r="I40" s="3" t="s">
        <v>28</v>
      </c>
      <c r="J40" s="3" t="s">
        <v>29</v>
      </c>
      <c r="K40" s="3" t="s">
        <v>30</v>
      </c>
      <c r="L40" s="3" t="s">
        <v>31</v>
      </c>
      <c r="M40" s="3" t="s">
        <v>32</v>
      </c>
      <c r="N40" s="3" t="s">
        <v>28</v>
      </c>
      <c r="O40" s="3" t="s">
        <v>29</v>
      </c>
      <c r="P40" s="3" t="s">
        <v>30</v>
      </c>
      <c r="Q40" s="3" t="s">
        <v>31</v>
      </c>
      <c r="R40" s="3" t="s">
        <v>32</v>
      </c>
      <c r="S40" s="3" t="s">
        <v>33</v>
      </c>
      <c r="T40" s="3" t="s">
        <v>28</v>
      </c>
      <c r="U40" s="3" t="s">
        <v>29</v>
      </c>
      <c r="V40" s="3" t="s">
        <v>30</v>
      </c>
      <c r="W40" s="3" t="s">
        <v>31</v>
      </c>
      <c r="X40" s="3" t="s">
        <v>32</v>
      </c>
    </row>
    <row r="41" spans="2:24" x14ac:dyDescent="0.15">
      <c r="B41" s="115" t="s">
        <v>43</v>
      </c>
      <c r="C41" s="59" t="str">
        <f>単価表!$E$17</f>
        <v>11月</v>
      </c>
      <c r="D41" s="12">
        <f>電気料金シミュレーション!$C$19</f>
        <v>0</v>
      </c>
      <c r="E41" s="14">
        <f>IF(D41&lt;120,D41,120)</f>
        <v>0</v>
      </c>
      <c r="F41" s="14">
        <f>IF(D41&lt;120,0,IF(D41&gt;300,180,D41-120))</f>
        <v>0</v>
      </c>
      <c r="G41" s="14">
        <f>IF(D41&lt;300,0,IF(D41&gt;400,100,D41-300))</f>
        <v>0</v>
      </c>
      <c r="H41" s="14">
        <f>IF(D41&lt;400,0,D41-400)</f>
        <v>0</v>
      </c>
      <c r="I41" s="37">
        <f>ROUND(IF(D41=0,電気料金シミュレーション!$C$11*単価表!$J$4/2,電気料金シミュレーション!$C$11*単価表!$J$4),2)</f>
        <v>0</v>
      </c>
      <c r="J41" s="37">
        <f>ROUND(E41*単価表!$J$5+F41*単価表!$J$6+G41*単価表!$J$7+H41*単価表!$J$8,2)</f>
        <v>0</v>
      </c>
      <c r="K41" s="37">
        <f>ROUND(D41*単価表!$F$17,2)</f>
        <v>0</v>
      </c>
      <c r="L41" s="61">
        <f>ROUNDDOWN(D41*単価表!$G$17,0)</f>
        <v>0</v>
      </c>
      <c r="M41" s="33">
        <f>ROUNDDOWN(SUM(I41:L41),0)</f>
        <v>0</v>
      </c>
      <c r="N41" s="37">
        <f>ROUND(IF(D41=0,電気料金シミュレーション!$C$11*単価表!$K$4/2,電気料金シミュレーション!$C$11*単価表!$K$4),2)</f>
        <v>0</v>
      </c>
      <c r="O41" s="37">
        <f>ROUND(E41*単価表!$K$5+F41*単価表!$K$6+G41*単価表!$K$7+H41*単価表!$K$8,2)</f>
        <v>0</v>
      </c>
      <c r="P41" s="37">
        <f>ROUND(D41*単価表!$F$17,2)</f>
        <v>0</v>
      </c>
      <c r="Q41" s="61">
        <f>ROUNDDOWN(D41*単価表!$G$17,0)</f>
        <v>0</v>
      </c>
      <c r="R41" s="33">
        <f>ROUNDDOWN(SUM(N41:Q41),0)</f>
        <v>0</v>
      </c>
      <c r="S41" s="41">
        <f>R41-M41</f>
        <v>0</v>
      </c>
      <c r="T41" s="37">
        <f>ROUND(IF(D41=0,電気料金シミュレーション!$C$11*単価表!$S$4/2,電気料金シミュレーション!$C$11*単価表!$S$4),2)</f>
        <v>0</v>
      </c>
      <c r="U41" s="37">
        <f>ROUND(E41*単価表!$S$5+F41*単価表!$S$6+G41*単価表!$S$7+H41*単価表!$S$8,2)</f>
        <v>0</v>
      </c>
      <c r="V41" s="37">
        <f>ROUND($D41*単価表!$F$17,2)</f>
        <v>0</v>
      </c>
      <c r="W41" s="61">
        <f>ROUNDDOWN($D41*単価表!$G$17,0)</f>
        <v>0</v>
      </c>
      <c r="X41" s="33">
        <f>ROUNDDOWN(SUM(T41:W41),0)</f>
        <v>0</v>
      </c>
    </row>
    <row r="42" spans="2:24" x14ac:dyDescent="0.15">
      <c r="B42" s="115"/>
      <c r="C42" s="59" t="str">
        <f>単価表!$E$18</f>
        <v>10月</v>
      </c>
      <c r="D42" s="12">
        <f>電気料金シミュレーション!$C$20</f>
        <v>0</v>
      </c>
      <c r="E42" s="14">
        <f t="shared" ref="E42:E52" si="20">IF(D42&lt;120,D42,120)</f>
        <v>0</v>
      </c>
      <c r="F42" s="14">
        <f t="shared" ref="F42:F52" si="21">IF(D42&lt;120,0,IF(D42&gt;300,180,D42-120))</f>
        <v>0</v>
      </c>
      <c r="G42" s="14">
        <f t="shared" ref="G42:G52" si="22">IF(D42&lt;300,0,IF(D42&gt;400,100,D42-300))</f>
        <v>0</v>
      </c>
      <c r="H42" s="14">
        <f t="shared" ref="H42:H52" si="23">IF(D42&lt;400,0,D42-400)</f>
        <v>0</v>
      </c>
      <c r="I42" s="37">
        <f>ROUND(IF(D42=0,電気料金シミュレーション!$C$11*単価表!$J$4/2,電気料金シミュレーション!$C$11*単価表!$J$4),2)</f>
        <v>0</v>
      </c>
      <c r="J42" s="37">
        <f>ROUND(E42*単価表!$J$5+F42*単価表!$J$6+G42*単価表!$J$7+H42*単価表!$J$8,2)</f>
        <v>0</v>
      </c>
      <c r="K42" s="37">
        <f>ROUND(D42*単価表!$F$18,2)</f>
        <v>0</v>
      </c>
      <c r="L42" s="61">
        <f>ROUNDDOWN(D42*単価表!$G$18,0)</f>
        <v>0</v>
      </c>
      <c r="M42" s="33">
        <f t="shared" ref="M42:M52" si="24">ROUNDDOWN(SUM(I42:L42),0)</f>
        <v>0</v>
      </c>
      <c r="N42" s="37">
        <f>ROUND(IF(D42=0,電気料金シミュレーション!$C$11*単価表!$K$4/2,電気料金シミュレーション!$C$11*単価表!$K$4),2)</f>
        <v>0</v>
      </c>
      <c r="O42" s="37">
        <f>ROUND(E42*単価表!$K$5+F42*単価表!$K$6+G42*単価表!$K$7+H42*単価表!$K$8,2)</f>
        <v>0</v>
      </c>
      <c r="P42" s="37">
        <f>ROUND(D42*単価表!$F$18,2)</f>
        <v>0</v>
      </c>
      <c r="Q42" s="61">
        <f>ROUNDDOWN(D42*単価表!$G$18,0)</f>
        <v>0</v>
      </c>
      <c r="R42" s="33">
        <f t="shared" ref="R42:R52" si="25">ROUNDDOWN(SUM(N42:Q42),0)</f>
        <v>0</v>
      </c>
      <c r="S42" s="33">
        <f t="shared" ref="S42:S53" si="26">R42-M42</f>
        <v>0</v>
      </c>
      <c r="T42" s="37">
        <f>ROUND(IF(D42=0,電気料金シミュレーション!$C$11*単価表!$S$4/2,電気料金シミュレーション!$C$11*単価表!$S$4),2)</f>
        <v>0</v>
      </c>
      <c r="U42" s="37">
        <f>ROUND(E42*単価表!$S$5+F42*単価表!$S$6+G42*単価表!$S$7+H42*単価表!$S$8,2)</f>
        <v>0</v>
      </c>
      <c r="V42" s="37">
        <f>ROUND($D42*単価表!$F$18,2)</f>
        <v>0</v>
      </c>
      <c r="W42" s="61">
        <f>ROUNDDOWN($D42*単価表!$G$18,0)</f>
        <v>0</v>
      </c>
      <c r="X42" s="33">
        <f t="shared" ref="X42:X52" si="27">ROUNDDOWN(SUM(T42:W42),0)</f>
        <v>0</v>
      </c>
    </row>
    <row r="43" spans="2:24" x14ac:dyDescent="0.15">
      <c r="B43" s="115"/>
      <c r="C43" s="59" t="str">
        <f>単価表!$E$19</f>
        <v>９月</v>
      </c>
      <c r="D43" s="12">
        <f>電気料金シミュレーション!$C$21</f>
        <v>0</v>
      </c>
      <c r="E43" s="14">
        <f t="shared" si="20"/>
        <v>0</v>
      </c>
      <c r="F43" s="14">
        <f t="shared" si="21"/>
        <v>0</v>
      </c>
      <c r="G43" s="14">
        <f t="shared" si="22"/>
        <v>0</v>
      </c>
      <c r="H43" s="14">
        <f t="shared" si="23"/>
        <v>0</v>
      </c>
      <c r="I43" s="37">
        <f>ROUND(IF(D43=0,電気料金シミュレーション!$C$11*単価表!$J$4/2,電気料金シミュレーション!$C$11*単価表!$J$4),2)</f>
        <v>0</v>
      </c>
      <c r="J43" s="37">
        <f>ROUND(E43*単価表!$J$5+F43*単価表!$J$6+G43*単価表!$J$7+H43*単価表!$J$8,2)</f>
        <v>0</v>
      </c>
      <c r="K43" s="37">
        <f>ROUND(D43*単価表!$F$19,2)</f>
        <v>0</v>
      </c>
      <c r="L43" s="61">
        <f>ROUNDDOWN(D43*単価表!$G$19,0)</f>
        <v>0</v>
      </c>
      <c r="M43" s="33">
        <f t="shared" si="24"/>
        <v>0</v>
      </c>
      <c r="N43" s="37">
        <f>ROUND(IF(D43=0,電気料金シミュレーション!$C$11*単価表!$K$4/2,電気料金シミュレーション!$C$11*単価表!$K$4),2)</f>
        <v>0</v>
      </c>
      <c r="O43" s="37">
        <f>ROUND(E43*単価表!$K$5+F43*単価表!$K$6+G43*単価表!$K$7+H43*単価表!$K$8,2)</f>
        <v>0</v>
      </c>
      <c r="P43" s="37">
        <f>ROUND(D43*単価表!$F$19,2)</f>
        <v>0</v>
      </c>
      <c r="Q43" s="61">
        <f>ROUNDDOWN(D43*単価表!$G$19,0)</f>
        <v>0</v>
      </c>
      <c r="R43" s="33">
        <f t="shared" si="25"/>
        <v>0</v>
      </c>
      <c r="S43" s="33">
        <f t="shared" si="26"/>
        <v>0</v>
      </c>
      <c r="T43" s="37">
        <f>ROUND(IF(D43=0,電気料金シミュレーション!$C$11*単価表!$S$4/2,電気料金シミュレーション!$C$11*単価表!$S$4),2)</f>
        <v>0</v>
      </c>
      <c r="U43" s="37">
        <f>ROUND(E43*単価表!$S$5+F43*単価表!$S$6+G43*単価表!$S$7+H43*単価表!$S$8,2)</f>
        <v>0</v>
      </c>
      <c r="V43" s="37">
        <f>ROUND($D43*単価表!$F$19,2)</f>
        <v>0</v>
      </c>
      <c r="W43" s="61">
        <f>ROUNDDOWN($D43*単価表!$G$19,0)</f>
        <v>0</v>
      </c>
      <c r="X43" s="33">
        <f t="shared" si="27"/>
        <v>0</v>
      </c>
    </row>
    <row r="44" spans="2:24" x14ac:dyDescent="0.15">
      <c r="B44" s="115"/>
      <c r="C44" s="59" t="str">
        <f>単価表!$E$20</f>
        <v>８月</v>
      </c>
      <c r="D44" s="12">
        <f>電気料金シミュレーション!$C$22</f>
        <v>0</v>
      </c>
      <c r="E44" s="14">
        <f t="shared" si="20"/>
        <v>0</v>
      </c>
      <c r="F44" s="14">
        <f t="shared" si="21"/>
        <v>0</v>
      </c>
      <c r="G44" s="14">
        <f t="shared" si="22"/>
        <v>0</v>
      </c>
      <c r="H44" s="14">
        <f t="shared" si="23"/>
        <v>0</v>
      </c>
      <c r="I44" s="37">
        <f>ROUND(IF(D44=0,電気料金シミュレーション!$C$11*単価表!$J$4/2,電気料金シミュレーション!$C$11*単価表!$J$4),2)</f>
        <v>0</v>
      </c>
      <c r="J44" s="37">
        <f>ROUND(E44*単価表!$J$5+F44*単価表!$J$6+G44*単価表!$J$7+H44*単価表!$J$8,2)</f>
        <v>0</v>
      </c>
      <c r="K44" s="37">
        <f>ROUND(D44*単価表!$F$20,2)</f>
        <v>0</v>
      </c>
      <c r="L44" s="61">
        <f>ROUNDDOWN(D44*単価表!$G$20,0)</f>
        <v>0</v>
      </c>
      <c r="M44" s="33">
        <f t="shared" si="24"/>
        <v>0</v>
      </c>
      <c r="N44" s="37">
        <f>ROUND(IF(D44=0,電気料金シミュレーション!$C$11*単価表!$K$4/2,電気料金シミュレーション!$C$11*単価表!$K$4),2)</f>
        <v>0</v>
      </c>
      <c r="O44" s="37">
        <f>ROUND(E44*単価表!$K$5+F44*単価表!$K$6+G44*単価表!$K$7+H44*単価表!$K$8,2)</f>
        <v>0</v>
      </c>
      <c r="P44" s="37">
        <f>ROUND(D44*単価表!$F$20,2)</f>
        <v>0</v>
      </c>
      <c r="Q44" s="61">
        <f>ROUNDDOWN(D44*単価表!$G$20,0)</f>
        <v>0</v>
      </c>
      <c r="R44" s="33">
        <f t="shared" si="25"/>
        <v>0</v>
      </c>
      <c r="S44" s="33">
        <f t="shared" si="26"/>
        <v>0</v>
      </c>
      <c r="T44" s="37">
        <f>ROUND(IF(D44=0,電気料金シミュレーション!$C$11*単価表!$S$4/2,電気料金シミュレーション!$C$11*単価表!$S$4),2)</f>
        <v>0</v>
      </c>
      <c r="U44" s="37">
        <f>ROUND(E44*単価表!$S$5+F44*単価表!$S$6+G44*単価表!$S$7+H44*単価表!$S$8,2)</f>
        <v>0</v>
      </c>
      <c r="V44" s="37">
        <f>ROUND($D44*単価表!$F$20,2)</f>
        <v>0</v>
      </c>
      <c r="W44" s="61">
        <f>ROUNDDOWN($D44*単価表!$G$20,0)</f>
        <v>0</v>
      </c>
      <c r="X44" s="33">
        <f t="shared" si="27"/>
        <v>0</v>
      </c>
    </row>
    <row r="45" spans="2:24" x14ac:dyDescent="0.15">
      <c r="B45" s="115"/>
      <c r="C45" s="59" t="str">
        <f>単価表!$E$21</f>
        <v>７月</v>
      </c>
      <c r="D45" s="12">
        <f>電気料金シミュレーション!$C$23</f>
        <v>0</v>
      </c>
      <c r="E45" s="14">
        <f t="shared" si="20"/>
        <v>0</v>
      </c>
      <c r="F45" s="14">
        <f t="shared" si="21"/>
        <v>0</v>
      </c>
      <c r="G45" s="14">
        <f t="shared" si="22"/>
        <v>0</v>
      </c>
      <c r="H45" s="14">
        <f t="shared" si="23"/>
        <v>0</v>
      </c>
      <c r="I45" s="37">
        <f>ROUND(IF(D45=0,電気料金シミュレーション!$C$11*単価表!$J$4/2,電気料金シミュレーション!$C$11*単価表!$J$4),2)</f>
        <v>0</v>
      </c>
      <c r="J45" s="37">
        <f>ROUND(E45*単価表!$J$5+F45*単価表!$J$6+G45*単価表!$J$7+H45*単価表!$J$8,2)</f>
        <v>0</v>
      </c>
      <c r="K45" s="37">
        <f>ROUND(D45*単価表!$F$21,2)</f>
        <v>0</v>
      </c>
      <c r="L45" s="61">
        <f>ROUNDDOWN(D45*単価表!$G$21,0)</f>
        <v>0</v>
      </c>
      <c r="M45" s="33">
        <f t="shared" si="24"/>
        <v>0</v>
      </c>
      <c r="N45" s="37">
        <f>ROUND(IF(D45=0,電気料金シミュレーション!$C$11*単価表!$K$4/2,電気料金シミュレーション!$C$11*単価表!$K$4),2)</f>
        <v>0</v>
      </c>
      <c r="O45" s="37">
        <f>ROUND(E45*単価表!$K$5+F45*単価表!$K$6+G45*単価表!$K$7+H45*単価表!$K$8,2)</f>
        <v>0</v>
      </c>
      <c r="P45" s="37">
        <f>ROUND(D45*単価表!$F$21,2)</f>
        <v>0</v>
      </c>
      <c r="Q45" s="61">
        <f>ROUNDDOWN(D45*単価表!$G$21,0)</f>
        <v>0</v>
      </c>
      <c r="R45" s="33">
        <f t="shared" si="25"/>
        <v>0</v>
      </c>
      <c r="S45" s="33">
        <f t="shared" si="26"/>
        <v>0</v>
      </c>
      <c r="T45" s="37">
        <f>ROUND(IF(D45=0,電気料金シミュレーション!$C$11*単価表!$S$4/2,電気料金シミュレーション!$C$11*単価表!$S$4),2)</f>
        <v>0</v>
      </c>
      <c r="U45" s="37">
        <f>ROUND(E45*単価表!$S$5+F45*単価表!$S$6+G45*単価表!$S$7+H45*単価表!$S$8,2)</f>
        <v>0</v>
      </c>
      <c r="V45" s="37">
        <f>ROUND($D45*単価表!$F$21,2)</f>
        <v>0</v>
      </c>
      <c r="W45" s="61">
        <f>ROUNDDOWN($D45*単価表!$G$21,0)</f>
        <v>0</v>
      </c>
      <c r="X45" s="33">
        <f t="shared" si="27"/>
        <v>0</v>
      </c>
    </row>
    <row r="46" spans="2:24" x14ac:dyDescent="0.15">
      <c r="B46" s="115"/>
      <c r="C46" s="59" t="str">
        <f>単価表!$E$22</f>
        <v>６月</v>
      </c>
      <c r="D46" s="12">
        <f>電気料金シミュレーション!$C$24</f>
        <v>0</v>
      </c>
      <c r="E46" s="14">
        <f t="shared" si="20"/>
        <v>0</v>
      </c>
      <c r="F46" s="14">
        <f t="shared" si="21"/>
        <v>0</v>
      </c>
      <c r="G46" s="14">
        <f t="shared" si="22"/>
        <v>0</v>
      </c>
      <c r="H46" s="14">
        <f t="shared" si="23"/>
        <v>0</v>
      </c>
      <c r="I46" s="37">
        <f>ROUND(IF(D46=0,電気料金シミュレーション!$C$11*単価表!$J$4/2,電気料金シミュレーション!$C$11*単価表!$J$4),2)</f>
        <v>0</v>
      </c>
      <c r="J46" s="37">
        <f>ROUND(E46*単価表!$J$5+F46*単価表!$J$6+G46*単価表!$J$7+H46*単価表!$J$8,2)</f>
        <v>0</v>
      </c>
      <c r="K46" s="37">
        <f>ROUND(D46*単価表!$F$22,2)</f>
        <v>0</v>
      </c>
      <c r="L46" s="61">
        <f>ROUNDDOWN(D46*単価表!$G$22,0)</f>
        <v>0</v>
      </c>
      <c r="M46" s="33">
        <f t="shared" si="24"/>
        <v>0</v>
      </c>
      <c r="N46" s="37">
        <f>ROUND(IF(D46=0,電気料金シミュレーション!$C$11*単価表!$K$4/2,電気料金シミュレーション!$C$11*単価表!$K$4),2)</f>
        <v>0</v>
      </c>
      <c r="O46" s="37">
        <f>ROUND(E46*単価表!$K$5+F46*単価表!$K$6+G46*単価表!$K$7+H46*単価表!$K$8,2)</f>
        <v>0</v>
      </c>
      <c r="P46" s="37">
        <f>ROUND(D46*単価表!$F$22,2)</f>
        <v>0</v>
      </c>
      <c r="Q46" s="61">
        <f>ROUNDDOWN(D46*単価表!$G$22,0)</f>
        <v>0</v>
      </c>
      <c r="R46" s="33">
        <f t="shared" si="25"/>
        <v>0</v>
      </c>
      <c r="S46" s="33">
        <f t="shared" si="26"/>
        <v>0</v>
      </c>
      <c r="T46" s="37">
        <f>ROUND(IF(D46=0,電気料金シミュレーション!$C$11*単価表!$S$4/2,電気料金シミュレーション!$C$11*単価表!$S$4),2)</f>
        <v>0</v>
      </c>
      <c r="U46" s="37">
        <f>ROUND(E46*単価表!$S$5+F46*単価表!$S$6+G46*単価表!$S$7+H46*単価表!$S$8,2)</f>
        <v>0</v>
      </c>
      <c r="V46" s="37">
        <f>ROUND($D46*単価表!$F$22,2)</f>
        <v>0</v>
      </c>
      <c r="W46" s="61">
        <f>ROUNDDOWN($D46*単価表!$G$22,0)</f>
        <v>0</v>
      </c>
      <c r="X46" s="33">
        <f t="shared" si="27"/>
        <v>0</v>
      </c>
    </row>
    <row r="47" spans="2:24" x14ac:dyDescent="0.15">
      <c r="B47" s="115"/>
      <c r="C47" s="59" t="str">
        <f>単価表!$E$23</f>
        <v>５月</v>
      </c>
      <c r="D47" s="12">
        <f>電気料金シミュレーション!$C$25</f>
        <v>0</v>
      </c>
      <c r="E47" s="14">
        <f t="shared" si="20"/>
        <v>0</v>
      </c>
      <c r="F47" s="14">
        <f t="shared" si="21"/>
        <v>0</v>
      </c>
      <c r="G47" s="14">
        <f t="shared" si="22"/>
        <v>0</v>
      </c>
      <c r="H47" s="14">
        <f t="shared" si="23"/>
        <v>0</v>
      </c>
      <c r="I47" s="37">
        <f>ROUND(IF(D47=0,電気料金シミュレーション!$C$11*単価表!$J$4/2,電気料金シミュレーション!$C$11*単価表!$J$4),2)</f>
        <v>0</v>
      </c>
      <c r="J47" s="37">
        <f>ROUND(E47*単価表!$J$5+F47*単価表!$J$6+G47*単価表!$J$7+H47*単価表!$J$8,2)</f>
        <v>0</v>
      </c>
      <c r="K47" s="37">
        <f>ROUND(D47*単価表!$F$23,2)</f>
        <v>0</v>
      </c>
      <c r="L47" s="61">
        <f>ROUNDDOWN(D47*単価表!$G$23,0)</f>
        <v>0</v>
      </c>
      <c r="M47" s="33">
        <f t="shared" si="24"/>
        <v>0</v>
      </c>
      <c r="N47" s="37">
        <f>ROUND(IF(D47=0,電気料金シミュレーション!$C$11*単価表!$K$4/2,電気料金シミュレーション!$C$11*単価表!$K$4),2)</f>
        <v>0</v>
      </c>
      <c r="O47" s="37">
        <f>ROUND(E47*単価表!$K$5+F47*単価表!$K$6+G47*単価表!$K$7+H47*単価表!$K$8,2)</f>
        <v>0</v>
      </c>
      <c r="P47" s="37">
        <f>ROUND(D47*単価表!$F$23,2)</f>
        <v>0</v>
      </c>
      <c r="Q47" s="61">
        <f>ROUNDDOWN(D47*単価表!$G$23,0)</f>
        <v>0</v>
      </c>
      <c r="R47" s="33">
        <f t="shared" si="25"/>
        <v>0</v>
      </c>
      <c r="S47" s="33">
        <f t="shared" si="26"/>
        <v>0</v>
      </c>
      <c r="T47" s="37">
        <f>ROUND(IF(D47=0,電気料金シミュレーション!$C$11*単価表!$S$4/2,電気料金シミュレーション!$C$11*単価表!$S$4),2)</f>
        <v>0</v>
      </c>
      <c r="U47" s="37">
        <f>ROUND(E47*単価表!$S$5+F47*単価表!$S$6+G47*単価表!$S$7+H47*単価表!$S$8,2)</f>
        <v>0</v>
      </c>
      <c r="V47" s="37">
        <f>ROUND($D47*単価表!$F$23,2)</f>
        <v>0</v>
      </c>
      <c r="W47" s="61">
        <f>ROUNDDOWN($D47*単価表!$G$23,0)</f>
        <v>0</v>
      </c>
      <c r="X47" s="33">
        <f t="shared" si="27"/>
        <v>0</v>
      </c>
    </row>
    <row r="48" spans="2:24" x14ac:dyDescent="0.15">
      <c r="B48" s="115"/>
      <c r="C48" s="59" t="str">
        <f>単価表!$E$24</f>
        <v>４月</v>
      </c>
      <c r="D48" s="12">
        <f>電気料金シミュレーション!$C$26</f>
        <v>0</v>
      </c>
      <c r="E48" s="14">
        <f t="shared" si="20"/>
        <v>0</v>
      </c>
      <c r="F48" s="14">
        <f t="shared" si="21"/>
        <v>0</v>
      </c>
      <c r="G48" s="14">
        <f t="shared" si="22"/>
        <v>0</v>
      </c>
      <c r="H48" s="14">
        <f t="shared" si="23"/>
        <v>0</v>
      </c>
      <c r="I48" s="37">
        <f>ROUND(IF(D48=0,電気料金シミュレーション!$C$11*単価表!$J$4/2,電気料金シミュレーション!$C$11*単価表!$J$4),2)</f>
        <v>0</v>
      </c>
      <c r="J48" s="37">
        <f>ROUND(E48*単価表!$J$5+F48*単価表!$J$6+G48*単価表!$J$7+H48*単価表!$J$8,2)</f>
        <v>0</v>
      </c>
      <c r="K48" s="37">
        <f>ROUND(D48*単価表!$F$24,2)</f>
        <v>0</v>
      </c>
      <c r="L48" s="61">
        <f>ROUNDDOWN(D48*単価表!$G$24,0)</f>
        <v>0</v>
      </c>
      <c r="M48" s="33">
        <f t="shared" si="24"/>
        <v>0</v>
      </c>
      <c r="N48" s="37">
        <f>ROUND(IF(D48=0,電気料金シミュレーション!$C$11*単価表!$K$4/2,電気料金シミュレーション!$C$11*単価表!$K$4),2)</f>
        <v>0</v>
      </c>
      <c r="O48" s="37">
        <f>ROUND(E48*単価表!$K$5+F48*単価表!$K$6+G48*単価表!$K$7+H48*単価表!$K$8,2)</f>
        <v>0</v>
      </c>
      <c r="P48" s="37">
        <f>ROUND(D48*単価表!$F$24,2)</f>
        <v>0</v>
      </c>
      <c r="Q48" s="61">
        <f>ROUNDDOWN(D48*単価表!$G$24,0)</f>
        <v>0</v>
      </c>
      <c r="R48" s="33">
        <f t="shared" si="25"/>
        <v>0</v>
      </c>
      <c r="S48" s="33">
        <f t="shared" si="26"/>
        <v>0</v>
      </c>
      <c r="T48" s="37">
        <f>ROUND(IF(D48=0,電気料金シミュレーション!$C$11*単価表!$S$4/2,電気料金シミュレーション!$C$11*単価表!$S$4),2)</f>
        <v>0</v>
      </c>
      <c r="U48" s="37">
        <f>ROUND(E48*単価表!$S$5+F48*単価表!$S$6+G48*単価表!$S$7+H48*単価表!$S$8,2)</f>
        <v>0</v>
      </c>
      <c r="V48" s="37">
        <f>ROUND($D48*単価表!$F$24,2)</f>
        <v>0</v>
      </c>
      <c r="W48" s="61">
        <f>ROUNDDOWN($D48*単価表!$G$24,0)</f>
        <v>0</v>
      </c>
      <c r="X48" s="33">
        <f t="shared" si="27"/>
        <v>0</v>
      </c>
    </row>
    <row r="49" spans="2:24" x14ac:dyDescent="0.15">
      <c r="B49" s="115"/>
      <c r="C49" s="59" t="str">
        <f>単価表!$E$25</f>
        <v>３月</v>
      </c>
      <c r="D49" s="12">
        <f>電気料金シミュレーション!$C$27</f>
        <v>0</v>
      </c>
      <c r="E49" s="14">
        <f t="shared" si="20"/>
        <v>0</v>
      </c>
      <c r="F49" s="14">
        <f t="shared" si="21"/>
        <v>0</v>
      </c>
      <c r="G49" s="14">
        <f t="shared" si="22"/>
        <v>0</v>
      </c>
      <c r="H49" s="14">
        <f t="shared" si="23"/>
        <v>0</v>
      </c>
      <c r="I49" s="37">
        <f>ROUND(IF(D49=0,電気料金シミュレーション!$C$11*単価表!$J$4/2,電気料金シミュレーション!$C$11*単価表!$J$4),2)</f>
        <v>0</v>
      </c>
      <c r="J49" s="37">
        <f>ROUND(E49*単価表!$J$5+F49*単価表!$J$6+G49*単価表!$J$7+H49*単価表!$J$8,2)</f>
        <v>0</v>
      </c>
      <c r="K49" s="37">
        <f>ROUND(D49*単価表!$F$25,2)</f>
        <v>0</v>
      </c>
      <c r="L49" s="61">
        <f>ROUNDDOWN(D49*単価表!$G$25,0)</f>
        <v>0</v>
      </c>
      <c r="M49" s="33">
        <f t="shared" si="24"/>
        <v>0</v>
      </c>
      <c r="N49" s="37">
        <f>ROUND(IF(D49=0,電気料金シミュレーション!$C$11*単価表!$K$4/2,電気料金シミュレーション!$C$11*単価表!$K$4),2)</f>
        <v>0</v>
      </c>
      <c r="O49" s="37">
        <f>ROUND(E49*単価表!$K$5+F49*単価表!$K$6+G49*単価表!$K$7+H49*単価表!$K$8,2)</f>
        <v>0</v>
      </c>
      <c r="P49" s="37">
        <f>ROUND(D49*単価表!$F$25,2)</f>
        <v>0</v>
      </c>
      <c r="Q49" s="61">
        <f>ROUNDDOWN(D49*単価表!$G$25,0)</f>
        <v>0</v>
      </c>
      <c r="R49" s="33">
        <f t="shared" si="25"/>
        <v>0</v>
      </c>
      <c r="S49" s="33">
        <f t="shared" si="26"/>
        <v>0</v>
      </c>
      <c r="T49" s="37">
        <f>ROUND(IF(D49=0,電気料金シミュレーション!$C$11*単価表!$S$4/2,電気料金シミュレーション!$C$11*単価表!$S$4),2)</f>
        <v>0</v>
      </c>
      <c r="U49" s="37">
        <f>ROUND(E49*単価表!$S$5+F49*単価表!$S$6+G49*単価表!$S$7+H49*単価表!$S$8,2)</f>
        <v>0</v>
      </c>
      <c r="V49" s="37">
        <f>ROUND($D49*単価表!$F$25,2)</f>
        <v>0</v>
      </c>
      <c r="W49" s="61">
        <f>ROUNDDOWN($D49*単価表!$G$25,0)</f>
        <v>0</v>
      </c>
      <c r="X49" s="33">
        <f t="shared" si="27"/>
        <v>0</v>
      </c>
    </row>
    <row r="50" spans="2:24" x14ac:dyDescent="0.15">
      <c r="B50" s="115"/>
      <c r="C50" s="59" t="str">
        <f>単価表!$E$26</f>
        <v>２月</v>
      </c>
      <c r="D50" s="12">
        <f>電気料金シミュレーション!$C$28</f>
        <v>0</v>
      </c>
      <c r="E50" s="14">
        <f t="shared" si="20"/>
        <v>0</v>
      </c>
      <c r="F50" s="14">
        <f t="shared" si="21"/>
        <v>0</v>
      </c>
      <c r="G50" s="14">
        <f t="shared" si="22"/>
        <v>0</v>
      </c>
      <c r="H50" s="14">
        <f t="shared" si="23"/>
        <v>0</v>
      </c>
      <c r="I50" s="37">
        <f>ROUND(IF(D50=0,電気料金シミュレーション!$C$11*単価表!$J$4/2,電気料金シミュレーション!$C$11*単価表!$J$4),2)</f>
        <v>0</v>
      </c>
      <c r="J50" s="37">
        <f>ROUND(E50*単価表!$J$5+F50*単価表!$J$6+G50*単価表!$J$7+H50*単価表!$J$8,2)</f>
        <v>0</v>
      </c>
      <c r="K50" s="37">
        <f>ROUND(D50*単価表!$F$26,2)</f>
        <v>0</v>
      </c>
      <c r="L50" s="61">
        <f>ROUNDDOWN(D50*単価表!$G$26,0)</f>
        <v>0</v>
      </c>
      <c r="M50" s="33">
        <f t="shared" si="24"/>
        <v>0</v>
      </c>
      <c r="N50" s="37">
        <f>ROUND(IF(D50=0,電気料金シミュレーション!$C$11*単価表!$K$4/2,電気料金シミュレーション!$C$11*単価表!$K$4),2)</f>
        <v>0</v>
      </c>
      <c r="O50" s="37">
        <f>ROUND(E50*単価表!$K$5+F50*単価表!$K$6+G50*単価表!$K$7+H50*単価表!$K$8,2)</f>
        <v>0</v>
      </c>
      <c r="P50" s="37">
        <f>ROUND(D50*単価表!$F$26,2)</f>
        <v>0</v>
      </c>
      <c r="Q50" s="61">
        <f>ROUNDDOWN(D50*単価表!$G$26,0)</f>
        <v>0</v>
      </c>
      <c r="R50" s="33">
        <f t="shared" si="25"/>
        <v>0</v>
      </c>
      <c r="S50" s="33">
        <f t="shared" si="26"/>
        <v>0</v>
      </c>
      <c r="T50" s="37">
        <f>ROUND(IF(D50=0,電気料金シミュレーション!$C$11*単価表!$S$4/2,電気料金シミュレーション!$C$11*単価表!$S$4),2)</f>
        <v>0</v>
      </c>
      <c r="U50" s="37">
        <f>ROUND(E50*単価表!$S$5+F50*単価表!$S$6+G50*単価表!$S$7+H50*単価表!$S$8,2)</f>
        <v>0</v>
      </c>
      <c r="V50" s="37">
        <f>ROUND($D50*単価表!$F$26,2)</f>
        <v>0</v>
      </c>
      <c r="W50" s="61">
        <f>ROUNDDOWN($D50*単価表!$G$26,0)</f>
        <v>0</v>
      </c>
      <c r="X50" s="33">
        <f t="shared" si="27"/>
        <v>0</v>
      </c>
    </row>
    <row r="51" spans="2:24" x14ac:dyDescent="0.15">
      <c r="B51" s="115"/>
      <c r="C51" s="59" t="str">
        <f>単価表!$E$27</f>
        <v>１月</v>
      </c>
      <c r="D51" s="12">
        <f>電気料金シミュレーション!$C$29</f>
        <v>0</v>
      </c>
      <c r="E51" s="14">
        <f t="shared" si="20"/>
        <v>0</v>
      </c>
      <c r="F51" s="14">
        <f t="shared" si="21"/>
        <v>0</v>
      </c>
      <c r="G51" s="14">
        <f t="shared" si="22"/>
        <v>0</v>
      </c>
      <c r="H51" s="14">
        <f t="shared" si="23"/>
        <v>0</v>
      </c>
      <c r="I51" s="37">
        <f>ROUND(IF(D51=0,電気料金シミュレーション!$C$11*単価表!$J$4/2,電気料金シミュレーション!$C$11*単価表!$J$4),2)</f>
        <v>0</v>
      </c>
      <c r="J51" s="37">
        <f>ROUND(E51*単価表!$J$5+F51*単価表!$J$6+G51*単価表!$J$7+H51*単価表!$J$8,2)</f>
        <v>0</v>
      </c>
      <c r="K51" s="37">
        <f>ROUND(D51*単価表!$F$27,2)</f>
        <v>0</v>
      </c>
      <c r="L51" s="61">
        <f>ROUNDDOWN(D51*単価表!$G$27,0)</f>
        <v>0</v>
      </c>
      <c r="M51" s="33">
        <f t="shared" si="24"/>
        <v>0</v>
      </c>
      <c r="N51" s="37">
        <f>ROUND(IF(D51=0,電気料金シミュレーション!$C$11*単価表!$K$4/2,電気料金シミュレーション!$C$11*単価表!$K$4),2)</f>
        <v>0</v>
      </c>
      <c r="O51" s="37">
        <f>ROUND(E51*単価表!$K$5+F51*単価表!$K$6+G51*単価表!$K$7+H51*単価表!$K$8,2)</f>
        <v>0</v>
      </c>
      <c r="P51" s="37">
        <f>ROUND(D51*単価表!$F$27,2)</f>
        <v>0</v>
      </c>
      <c r="Q51" s="61">
        <f>ROUNDDOWN(D51*単価表!$G$27,0)</f>
        <v>0</v>
      </c>
      <c r="R51" s="33">
        <f t="shared" si="25"/>
        <v>0</v>
      </c>
      <c r="S51" s="33">
        <f t="shared" si="26"/>
        <v>0</v>
      </c>
      <c r="T51" s="37">
        <f>ROUND(IF(D51=0,電気料金シミュレーション!$C$11*単価表!$S$4/2,電気料金シミュレーション!$C$11*単価表!$S$4),2)</f>
        <v>0</v>
      </c>
      <c r="U51" s="37">
        <f>ROUND(E51*単価表!$S$5+F51*単価表!$S$6+G51*単価表!$S$7+H51*単価表!$S$8,2)</f>
        <v>0</v>
      </c>
      <c r="V51" s="37">
        <f>ROUND($D51*単価表!$F$27,2)</f>
        <v>0</v>
      </c>
      <c r="W51" s="61">
        <f>ROUNDDOWN($D51*単価表!$G$27,0)</f>
        <v>0</v>
      </c>
      <c r="X51" s="33">
        <f t="shared" si="27"/>
        <v>0</v>
      </c>
    </row>
    <row r="52" spans="2:24" ht="16.5" thickBot="1" x14ac:dyDescent="0.2">
      <c r="B52" s="115"/>
      <c r="C52" s="60" t="str">
        <f>単価表!$E$28</f>
        <v>12月</v>
      </c>
      <c r="D52" s="13">
        <f>電気料金シミュレーション!$C$30</f>
        <v>0</v>
      </c>
      <c r="E52" s="15">
        <f t="shared" si="20"/>
        <v>0</v>
      </c>
      <c r="F52" s="15">
        <f t="shared" si="21"/>
        <v>0</v>
      </c>
      <c r="G52" s="15">
        <f t="shared" si="22"/>
        <v>0</v>
      </c>
      <c r="H52" s="15">
        <f t="shared" si="23"/>
        <v>0</v>
      </c>
      <c r="I52" s="38">
        <f>ROUND(IF(D52=0,電気料金シミュレーション!$C$11*単価表!$J$4/2,電気料金シミュレーション!$C$11*単価表!$J$4),2)</f>
        <v>0</v>
      </c>
      <c r="J52" s="38">
        <f>ROUND(E52*単価表!$J$5+F52*単価表!$J$6+G52*単価表!$J$7+H52*単価表!$J$8,2)</f>
        <v>0</v>
      </c>
      <c r="K52" s="38">
        <f>ROUND(D52*単価表!$F$28,2)</f>
        <v>0</v>
      </c>
      <c r="L52" s="62">
        <f>ROUNDDOWN(D52*単価表!$G$28,0)</f>
        <v>0</v>
      </c>
      <c r="M52" s="34">
        <f t="shared" si="24"/>
        <v>0</v>
      </c>
      <c r="N52" s="38">
        <f>ROUND(IF(D52=0,電気料金シミュレーション!$C$11*単価表!$K$4/2,電気料金シミュレーション!$C$11*単価表!$K$4),2)</f>
        <v>0</v>
      </c>
      <c r="O52" s="38">
        <f>ROUND(E52*単価表!$K$5+F52*単価表!$K$6+G52*単価表!$K$7+H52*単価表!$K$8,2)</f>
        <v>0</v>
      </c>
      <c r="P52" s="38">
        <f>ROUND(D52*単価表!$F$28,2)</f>
        <v>0</v>
      </c>
      <c r="Q52" s="62">
        <f>ROUNDDOWN(D52*単価表!$G$28,0)</f>
        <v>0</v>
      </c>
      <c r="R52" s="34">
        <f t="shared" si="25"/>
        <v>0</v>
      </c>
      <c r="S52" s="34">
        <f t="shared" si="26"/>
        <v>0</v>
      </c>
      <c r="T52" s="38">
        <f>ROUND(IF(D52=0,電気料金シミュレーション!$C$11*単価表!$S$4/2,電気料金シミュレーション!$C$11*単価表!$S$4),2)</f>
        <v>0</v>
      </c>
      <c r="U52" s="38">
        <f>ROUND(E52*単価表!$S$5+F52*単価表!$S$6+G52*単価表!$S$7+H52*単価表!$S$8,2)</f>
        <v>0</v>
      </c>
      <c r="V52" s="38">
        <f>ROUND($D52*単価表!$F$28,2)</f>
        <v>0</v>
      </c>
      <c r="W52" s="62">
        <f>ROUNDDOWN($D52*単価表!$G$28,0)</f>
        <v>0</v>
      </c>
      <c r="X52" s="34">
        <f t="shared" si="27"/>
        <v>0</v>
      </c>
    </row>
    <row r="53" spans="2:24" ht="16.5" thickTop="1" x14ac:dyDescent="0.15">
      <c r="B53" s="115"/>
      <c r="C53" s="10" t="s">
        <v>34</v>
      </c>
      <c r="D53" s="11">
        <f>SUM(D41:D52)</f>
        <v>0</v>
      </c>
      <c r="E53" s="11">
        <f>SUM(E41:E52)</f>
        <v>0</v>
      </c>
      <c r="F53" s="32">
        <f t="shared" ref="F53" si="28">SUM(F41:F52)</f>
        <v>0</v>
      </c>
      <c r="G53" s="32">
        <f t="shared" ref="G53" si="29">SUM(G41:G52)</f>
        <v>0</v>
      </c>
      <c r="H53" s="32">
        <f t="shared" ref="H53" si="30">SUM(H41:H52)</f>
        <v>0</v>
      </c>
      <c r="I53" s="35">
        <f>SUM(I41:I52)</f>
        <v>0</v>
      </c>
      <c r="J53" s="35">
        <f>SUM(J41:J52)</f>
        <v>0</v>
      </c>
      <c r="K53" s="36">
        <f>SUM(K41:K52)</f>
        <v>0</v>
      </c>
      <c r="L53" s="35">
        <f>SUM(L41:L52)</f>
        <v>0</v>
      </c>
      <c r="M53" s="36">
        <f>ROUNDDOWN(SUM(I53:L53),0)</f>
        <v>0</v>
      </c>
      <c r="N53" s="36">
        <f>SUM(N41:N52)</f>
        <v>0</v>
      </c>
      <c r="O53" s="36">
        <f>SUM(O41:O52)</f>
        <v>0</v>
      </c>
      <c r="P53" s="36">
        <f>SUM(P41:P52)</f>
        <v>0</v>
      </c>
      <c r="Q53" s="36">
        <f>SUM(Q41:Q52)</f>
        <v>0</v>
      </c>
      <c r="R53" s="36">
        <f>ROUNDDOWN(SUM(N53:Q53),0)</f>
        <v>0</v>
      </c>
      <c r="S53" s="36">
        <f t="shared" si="26"/>
        <v>0</v>
      </c>
      <c r="T53" s="36">
        <f>SUM(T41:T52)</f>
        <v>0</v>
      </c>
      <c r="U53" s="36">
        <f>SUM(U41:U52)</f>
        <v>0</v>
      </c>
      <c r="V53" s="36">
        <f>SUM(V41:V52)</f>
        <v>0</v>
      </c>
      <c r="W53" s="36">
        <f>SUM(W41:W52)</f>
        <v>0</v>
      </c>
      <c r="X53" s="36">
        <f>ROUNDDOWN(SUM(T53:W53),0)</f>
        <v>0</v>
      </c>
    </row>
    <row r="56" spans="2:24" s="9" customFormat="1" ht="15.75" customHeight="1" x14ac:dyDescent="0.15">
      <c r="C56" s="109" t="s">
        <v>35</v>
      </c>
      <c r="D56" s="110" t="s">
        <v>36</v>
      </c>
      <c r="E56" s="109" t="s">
        <v>20</v>
      </c>
      <c r="F56" s="109"/>
      <c r="G56" s="109"/>
      <c r="H56" s="109"/>
      <c r="I56" s="109" t="s">
        <v>21</v>
      </c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8" t="s">
        <v>72</v>
      </c>
      <c r="U56" s="108"/>
      <c r="V56" s="108"/>
      <c r="W56" s="108"/>
      <c r="X56" s="108"/>
    </row>
    <row r="57" spans="2:24" s="9" customFormat="1" x14ac:dyDescent="0.15">
      <c r="C57" s="109"/>
      <c r="D57" s="112"/>
      <c r="E57" s="110" t="s">
        <v>22</v>
      </c>
      <c r="F57" s="110" t="s">
        <v>23</v>
      </c>
      <c r="G57" s="110" t="s">
        <v>24</v>
      </c>
      <c r="H57" s="110" t="s">
        <v>25</v>
      </c>
      <c r="I57" s="109" t="s">
        <v>26</v>
      </c>
      <c r="J57" s="109"/>
      <c r="K57" s="109"/>
      <c r="L57" s="109"/>
      <c r="M57" s="109"/>
      <c r="N57" s="109" t="s">
        <v>70</v>
      </c>
      <c r="O57" s="109"/>
      <c r="P57" s="109"/>
      <c r="Q57" s="109"/>
      <c r="R57" s="109"/>
      <c r="S57" s="3" t="s">
        <v>27</v>
      </c>
      <c r="T57" s="108"/>
      <c r="U57" s="108"/>
      <c r="V57" s="108"/>
      <c r="W57" s="108"/>
      <c r="X57" s="108"/>
    </row>
    <row r="58" spans="2:24" s="9" customFormat="1" x14ac:dyDescent="0.15">
      <c r="C58" s="109"/>
      <c r="D58" s="111"/>
      <c r="E58" s="111"/>
      <c r="F58" s="111"/>
      <c r="G58" s="111"/>
      <c r="H58" s="111"/>
      <c r="I58" s="3" t="s">
        <v>28</v>
      </c>
      <c r="J58" s="3" t="s">
        <v>29</v>
      </c>
      <c r="K58" s="3" t="s">
        <v>30</v>
      </c>
      <c r="L58" s="3" t="s">
        <v>31</v>
      </c>
      <c r="M58" s="3" t="s">
        <v>32</v>
      </c>
      <c r="N58" s="3" t="s">
        <v>28</v>
      </c>
      <c r="O58" s="3" t="s">
        <v>29</v>
      </c>
      <c r="P58" s="3" t="s">
        <v>30</v>
      </c>
      <c r="Q58" s="3" t="s">
        <v>31</v>
      </c>
      <c r="R58" s="3" t="s">
        <v>32</v>
      </c>
      <c r="S58" s="3" t="s">
        <v>33</v>
      </c>
      <c r="T58" s="3" t="s">
        <v>28</v>
      </c>
      <c r="U58" s="3" t="s">
        <v>29</v>
      </c>
      <c r="V58" s="3" t="s">
        <v>30</v>
      </c>
      <c r="W58" s="3" t="s">
        <v>31</v>
      </c>
      <c r="X58" s="3" t="s">
        <v>32</v>
      </c>
    </row>
    <row r="59" spans="2:24" x14ac:dyDescent="0.15">
      <c r="B59" s="116" t="s">
        <v>11</v>
      </c>
      <c r="C59" s="59" t="str">
        <f>単価表!$E$17</f>
        <v>11月</v>
      </c>
      <c r="D59" s="12">
        <f>電気料金シミュレーション!$C$19</f>
        <v>0</v>
      </c>
      <c r="E59" s="14">
        <f>IF(D59&lt;120,D59,120)</f>
        <v>0</v>
      </c>
      <c r="F59" s="14">
        <f>IF(D59&lt;120,0,IF(D59&gt;300,180,D59-120))</f>
        <v>0</v>
      </c>
      <c r="G59" s="14">
        <f>IF(D59&lt;300,0,IF(D59&gt;400,100,D59-300))</f>
        <v>0</v>
      </c>
      <c r="H59" s="14">
        <f>IF(D59&lt;400,0,D59-400)</f>
        <v>0</v>
      </c>
      <c r="I59" s="37">
        <f>ROUND(IF(D59=0,電気料金シミュレーション!$C$11*単価表!$F$12/2,電気料金シミュレーション!$C$11*単価表!$F$12),2)</f>
        <v>0</v>
      </c>
      <c r="J59" s="61">
        <f>ROUND($D59*単価表!$F$14,2)</f>
        <v>0</v>
      </c>
      <c r="K59" s="37">
        <f>ROUND(D59*単価表!$F$17,2)</f>
        <v>0</v>
      </c>
      <c r="L59" s="61">
        <f>ROUNDDOWN(D59*単価表!$G$17,0)</f>
        <v>0</v>
      </c>
      <c r="M59" s="33">
        <f>ROUNDDOWN(SUM(I59:L59),0)</f>
        <v>0</v>
      </c>
      <c r="N59" s="37">
        <f>ROUND(IF(D59=0,電気料金シミュレーション!$C$11*単価表!$G$12/2,電気料金シミュレーション!$C$11*単価表!$G$12),2)</f>
        <v>0</v>
      </c>
      <c r="O59" s="61">
        <f>ROUND($D59*単価表!$G$14,2)</f>
        <v>0</v>
      </c>
      <c r="P59" s="37">
        <f>ROUND(D59*単価表!$F$17,2)</f>
        <v>0</v>
      </c>
      <c r="Q59" s="61">
        <f>ROUNDDOWN(D59*単価表!$G$17,0)</f>
        <v>0</v>
      </c>
      <c r="R59" s="33">
        <f>ROUNDDOWN(SUM(N59:Q59),0)</f>
        <v>0</v>
      </c>
      <c r="S59" s="41">
        <f>R59-M59</f>
        <v>0</v>
      </c>
      <c r="T59" s="37">
        <f>ROUND(IF(D59=0,電気料金シミュレーション!$C$11*単価表!$M$12/2,電気料金シミュレーション!$C$11*単価表!$M$12),2)</f>
        <v>0</v>
      </c>
      <c r="U59" s="61">
        <f>ROUND($D59*単価表!$M$14,2)</f>
        <v>0</v>
      </c>
      <c r="V59" s="37">
        <f>ROUND($D59*単価表!$F$17,2)</f>
        <v>0</v>
      </c>
      <c r="W59" s="61">
        <f>ROUNDDOWN($D59*単価表!$G$17,0)</f>
        <v>0</v>
      </c>
      <c r="X59" s="33">
        <f>ROUNDDOWN(SUM(T59:W59),0)</f>
        <v>0</v>
      </c>
    </row>
    <row r="60" spans="2:24" x14ac:dyDescent="0.15">
      <c r="B60" s="116"/>
      <c r="C60" s="59" t="str">
        <f>単価表!$E$18</f>
        <v>10月</v>
      </c>
      <c r="D60" s="12">
        <f>電気料金シミュレーション!$C$20</f>
        <v>0</v>
      </c>
      <c r="E60" s="14">
        <f t="shared" ref="E60:E70" si="31">IF(D60&lt;120,D60,120)</f>
        <v>0</v>
      </c>
      <c r="F60" s="14">
        <f t="shared" ref="F60:F70" si="32">IF(D60&lt;120,0,IF(D60&gt;300,180,D60-120))</f>
        <v>0</v>
      </c>
      <c r="G60" s="14">
        <f t="shared" ref="G60:G70" si="33">IF(D60&lt;300,0,IF(D60&gt;400,100,D60-300))</f>
        <v>0</v>
      </c>
      <c r="H60" s="14">
        <f t="shared" ref="H60:H70" si="34">IF(D60&lt;400,0,D60-400)</f>
        <v>0</v>
      </c>
      <c r="I60" s="37">
        <f>ROUND(IF(D60=0,電気料金シミュレーション!$C$11*単価表!$F$12/2,電気料金シミュレーション!$C$11*単価表!$F$12),2)</f>
        <v>0</v>
      </c>
      <c r="J60" s="61">
        <f>ROUND($D60*単価表!$F$14,2)</f>
        <v>0</v>
      </c>
      <c r="K60" s="37">
        <f>ROUND(D60*単価表!$F$18,2)</f>
        <v>0</v>
      </c>
      <c r="L60" s="61">
        <f>ROUNDDOWN(D60*単価表!$G$18,0)</f>
        <v>0</v>
      </c>
      <c r="M60" s="33">
        <f t="shared" ref="M60:M70" si="35">ROUNDDOWN(SUM(I60:L60),0)</f>
        <v>0</v>
      </c>
      <c r="N60" s="37">
        <f>ROUND(IF(D60=0,電気料金シミュレーション!$C$11*単価表!$G$12/2,電気料金シミュレーション!$C$11*単価表!$G$12),2)</f>
        <v>0</v>
      </c>
      <c r="O60" s="61">
        <f>ROUND($D60*単価表!$G$14,2)</f>
        <v>0</v>
      </c>
      <c r="P60" s="37">
        <f>ROUND(D60*単価表!$F$18,2)</f>
        <v>0</v>
      </c>
      <c r="Q60" s="61">
        <f>ROUNDDOWN(D60*単価表!$G$18,0)</f>
        <v>0</v>
      </c>
      <c r="R60" s="33">
        <f t="shared" ref="R60:R70" si="36">ROUNDDOWN(SUM(N60:Q60),0)</f>
        <v>0</v>
      </c>
      <c r="S60" s="33">
        <f t="shared" ref="S60:S71" si="37">R60-M60</f>
        <v>0</v>
      </c>
      <c r="T60" s="37">
        <f>ROUND(IF(D60=0,電気料金シミュレーション!$C$11*単価表!$M$12/2,電気料金シミュレーション!$C$11*単価表!$M$12),2)</f>
        <v>0</v>
      </c>
      <c r="U60" s="61">
        <f>ROUND($D60*単価表!$M$14,2)</f>
        <v>0</v>
      </c>
      <c r="V60" s="37">
        <f>ROUND($D60*単価表!$F$18,2)</f>
        <v>0</v>
      </c>
      <c r="W60" s="61">
        <f>ROUNDDOWN($D60*単価表!$G$18,0)</f>
        <v>0</v>
      </c>
      <c r="X60" s="33">
        <f t="shared" ref="X60:X70" si="38">ROUNDDOWN(SUM(T60:W60),0)</f>
        <v>0</v>
      </c>
    </row>
    <row r="61" spans="2:24" x14ac:dyDescent="0.15">
      <c r="B61" s="116"/>
      <c r="C61" s="59" t="str">
        <f>単価表!$E$19</f>
        <v>９月</v>
      </c>
      <c r="D61" s="12">
        <f>電気料金シミュレーション!$C$21</f>
        <v>0</v>
      </c>
      <c r="E61" s="14">
        <f t="shared" si="31"/>
        <v>0</v>
      </c>
      <c r="F61" s="14">
        <f t="shared" si="32"/>
        <v>0</v>
      </c>
      <c r="G61" s="14">
        <f t="shared" si="33"/>
        <v>0</v>
      </c>
      <c r="H61" s="14">
        <f t="shared" si="34"/>
        <v>0</v>
      </c>
      <c r="I61" s="37">
        <f>ROUND(IF(D61=0,電気料金シミュレーション!$C$11*単価表!$F$12/2,電気料金シミュレーション!$C$11*単価表!$F$12),2)</f>
        <v>0</v>
      </c>
      <c r="J61" s="61">
        <f>ROUND($D61*単価表!$F$13,2)</f>
        <v>0</v>
      </c>
      <c r="K61" s="37">
        <f>ROUND(D61*単価表!$F$19,2)</f>
        <v>0</v>
      </c>
      <c r="L61" s="61">
        <f>ROUNDDOWN(D61*単価表!$G$19,0)</f>
        <v>0</v>
      </c>
      <c r="M61" s="33">
        <f t="shared" si="35"/>
        <v>0</v>
      </c>
      <c r="N61" s="37">
        <f>ROUND(IF(D61=0,電気料金シミュレーション!$C$11*単価表!$G$12/2,電気料金シミュレーション!$C$11*単価表!$G$12),2)</f>
        <v>0</v>
      </c>
      <c r="O61" s="61">
        <f>ROUND($D61*単価表!$G$13,2)</f>
        <v>0</v>
      </c>
      <c r="P61" s="37">
        <f>ROUND(D61*単価表!$F$19,2)</f>
        <v>0</v>
      </c>
      <c r="Q61" s="61">
        <f>ROUNDDOWN(D61*単価表!$G$19,0)</f>
        <v>0</v>
      </c>
      <c r="R61" s="33">
        <f t="shared" si="36"/>
        <v>0</v>
      </c>
      <c r="S61" s="33">
        <f t="shared" si="37"/>
        <v>0</v>
      </c>
      <c r="T61" s="37">
        <f>ROUND(IF(D61=0,電気料金シミュレーション!$C$11*単価表!$M$12/2,電気料金シミュレーション!$C$11*単価表!$M$12),2)</f>
        <v>0</v>
      </c>
      <c r="U61" s="61">
        <f>ROUND($D61*単価表!$M$13,2)</f>
        <v>0</v>
      </c>
      <c r="V61" s="37">
        <f>ROUND($D61*単価表!$F$19,2)</f>
        <v>0</v>
      </c>
      <c r="W61" s="61">
        <f>ROUNDDOWN($D61*単価表!$G$19,0)</f>
        <v>0</v>
      </c>
      <c r="X61" s="33">
        <f t="shared" si="38"/>
        <v>0</v>
      </c>
    </row>
    <row r="62" spans="2:24" x14ac:dyDescent="0.15">
      <c r="B62" s="116"/>
      <c r="C62" s="59" t="str">
        <f>単価表!$E$20</f>
        <v>８月</v>
      </c>
      <c r="D62" s="12">
        <f>電気料金シミュレーション!$C$22</f>
        <v>0</v>
      </c>
      <c r="E62" s="14">
        <f t="shared" si="31"/>
        <v>0</v>
      </c>
      <c r="F62" s="14">
        <f t="shared" si="32"/>
        <v>0</v>
      </c>
      <c r="G62" s="14">
        <f t="shared" si="33"/>
        <v>0</v>
      </c>
      <c r="H62" s="14">
        <f t="shared" si="34"/>
        <v>0</v>
      </c>
      <c r="I62" s="37">
        <f>ROUND(IF(D62=0,電気料金シミュレーション!$C$11*単価表!$F$12/2,電気料金シミュレーション!$C$11*単価表!$F$12),2)</f>
        <v>0</v>
      </c>
      <c r="J62" s="61">
        <f>ROUND($D62*単価表!$F$13,2)</f>
        <v>0</v>
      </c>
      <c r="K62" s="37">
        <f>ROUND(D62*単価表!$F$20,2)</f>
        <v>0</v>
      </c>
      <c r="L62" s="61">
        <f>ROUNDDOWN(D62*単価表!$G$20,0)</f>
        <v>0</v>
      </c>
      <c r="M62" s="33">
        <f t="shared" si="35"/>
        <v>0</v>
      </c>
      <c r="N62" s="37">
        <f>ROUND(IF(D62=0,電気料金シミュレーション!$C$11*単価表!$G$12/2,電気料金シミュレーション!$C$11*単価表!$G$12),2)</f>
        <v>0</v>
      </c>
      <c r="O62" s="61">
        <f>ROUND($D62*単価表!$G$13,2)</f>
        <v>0</v>
      </c>
      <c r="P62" s="37">
        <f>ROUND(D62*単価表!$F$20,2)</f>
        <v>0</v>
      </c>
      <c r="Q62" s="61">
        <f>ROUNDDOWN(D62*単価表!$G$20,0)</f>
        <v>0</v>
      </c>
      <c r="R62" s="33">
        <f t="shared" si="36"/>
        <v>0</v>
      </c>
      <c r="S62" s="33">
        <f t="shared" si="37"/>
        <v>0</v>
      </c>
      <c r="T62" s="37">
        <f>ROUND(IF(D62=0,電気料金シミュレーション!$C$11*単価表!$M$12/2,電気料金シミュレーション!$C$11*単価表!$M$12),2)</f>
        <v>0</v>
      </c>
      <c r="U62" s="61">
        <f>ROUND($D62*単価表!$M$13,2)</f>
        <v>0</v>
      </c>
      <c r="V62" s="37">
        <f>ROUND($D62*単価表!$F$20,2)</f>
        <v>0</v>
      </c>
      <c r="W62" s="61">
        <f>ROUNDDOWN($D62*単価表!$G$20,0)</f>
        <v>0</v>
      </c>
      <c r="X62" s="33">
        <f t="shared" si="38"/>
        <v>0</v>
      </c>
    </row>
    <row r="63" spans="2:24" x14ac:dyDescent="0.15">
      <c r="B63" s="116"/>
      <c r="C63" s="59" t="str">
        <f>単価表!$E$21</f>
        <v>７月</v>
      </c>
      <c r="D63" s="12">
        <f>電気料金シミュレーション!$C$23</f>
        <v>0</v>
      </c>
      <c r="E63" s="14">
        <f t="shared" si="31"/>
        <v>0</v>
      </c>
      <c r="F63" s="14">
        <f t="shared" si="32"/>
        <v>0</v>
      </c>
      <c r="G63" s="14">
        <f t="shared" si="33"/>
        <v>0</v>
      </c>
      <c r="H63" s="14">
        <f t="shared" si="34"/>
        <v>0</v>
      </c>
      <c r="I63" s="37">
        <f>ROUND(IF(D63=0,電気料金シミュレーション!$C$11*単価表!$F$12/2,電気料金シミュレーション!$C$11*単価表!$F$12),2)</f>
        <v>0</v>
      </c>
      <c r="J63" s="61">
        <f>ROUND($D63*単価表!$F$13,2)</f>
        <v>0</v>
      </c>
      <c r="K63" s="37">
        <f>ROUND(D63*単価表!$F$21,2)</f>
        <v>0</v>
      </c>
      <c r="L63" s="61">
        <f>ROUNDDOWN(D63*単価表!$G$21,0)</f>
        <v>0</v>
      </c>
      <c r="M63" s="33">
        <f t="shared" si="35"/>
        <v>0</v>
      </c>
      <c r="N63" s="37">
        <f>ROUND(IF(D63=0,電気料金シミュレーション!$C$11*単価表!$G$12/2,電気料金シミュレーション!$C$11*単価表!$G$12),2)</f>
        <v>0</v>
      </c>
      <c r="O63" s="61">
        <f>ROUND($D63*単価表!$G$13,2)</f>
        <v>0</v>
      </c>
      <c r="P63" s="37">
        <f>ROUND(D63*単価表!$F$21,2)</f>
        <v>0</v>
      </c>
      <c r="Q63" s="61">
        <f>ROUNDDOWN(D63*単価表!$G$21,0)</f>
        <v>0</v>
      </c>
      <c r="R63" s="33">
        <f t="shared" si="36"/>
        <v>0</v>
      </c>
      <c r="S63" s="33">
        <f t="shared" si="37"/>
        <v>0</v>
      </c>
      <c r="T63" s="37">
        <f>ROUND(IF(D63=0,電気料金シミュレーション!$C$11*単価表!$M$12/2,電気料金シミュレーション!$C$11*単価表!$M$12),2)</f>
        <v>0</v>
      </c>
      <c r="U63" s="61">
        <f>ROUND($D63*単価表!$M$13,2)</f>
        <v>0</v>
      </c>
      <c r="V63" s="37">
        <f>ROUND($D63*単価表!$F$21,2)</f>
        <v>0</v>
      </c>
      <c r="W63" s="61">
        <f>ROUNDDOWN($D63*単価表!$G$21,0)</f>
        <v>0</v>
      </c>
      <c r="X63" s="33">
        <f t="shared" si="38"/>
        <v>0</v>
      </c>
    </row>
    <row r="64" spans="2:24" x14ac:dyDescent="0.15">
      <c r="B64" s="116"/>
      <c r="C64" s="59" t="str">
        <f>単価表!$E$22</f>
        <v>６月</v>
      </c>
      <c r="D64" s="12">
        <f>電気料金シミュレーション!$C$24</f>
        <v>0</v>
      </c>
      <c r="E64" s="14">
        <f t="shared" si="31"/>
        <v>0</v>
      </c>
      <c r="F64" s="14">
        <f t="shared" si="32"/>
        <v>0</v>
      </c>
      <c r="G64" s="14">
        <f t="shared" si="33"/>
        <v>0</v>
      </c>
      <c r="H64" s="14">
        <f t="shared" si="34"/>
        <v>0</v>
      </c>
      <c r="I64" s="37">
        <f>ROUND(IF(D64=0,電気料金シミュレーション!$C$11*単価表!$F$12/2,電気料金シミュレーション!$C$11*単価表!$F$12),2)</f>
        <v>0</v>
      </c>
      <c r="J64" s="61">
        <f>ROUND($D64*単価表!$F$14,2)</f>
        <v>0</v>
      </c>
      <c r="K64" s="37">
        <f>ROUND(D64*単価表!$F$22,2)</f>
        <v>0</v>
      </c>
      <c r="L64" s="61">
        <f>ROUNDDOWN(D64*単価表!$G$22,0)</f>
        <v>0</v>
      </c>
      <c r="M64" s="33">
        <f t="shared" si="35"/>
        <v>0</v>
      </c>
      <c r="N64" s="37">
        <f>ROUND(IF(D64=0,電気料金シミュレーション!$C$11*単価表!$G$12/2,電気料金シミュレーション!$C$11*単価表!$G$12),2)</f>
        <v>0</v>
      </c>
      <c r="O64" s="61">
        <f>ROUND($D64*単価表!$G$14,2)</f>
        <v>0</v>
      </c>
      <c r="P64" s="37">
        <f>ROUND(D64*単価表!$F$22,2)</f>
        <v>0</v>
      </c>
      <c r="Q64" s="61">
        <f>ROUNDDOWN(D64*単価表!$G$22,0)</f>
        <v>0</v>
      </c>
      <c r="R64" s="33">
        <f t="shared" si="36"/>
        <v>0</v>
      </c>
      <c r="S64" s="33">
        <f t="shared" si="37"/>
        <v>0</v>
      </c>
      <c r="T64" s="37">
        <f>ROUND(IF(D64=0,電気料金シミュレーション!$C$11*単価表!$M$12/2,電気料金シミュレーション!$C$11*単価表!$M$12),2)</f>
        <v>0</v>
      </c>
      <c r="U64" s="61">
        <f>ROUND($D64*単価表!$M$14,2)</f>
        <v>0</v>
      </c>
      <c r="V64" s="37">
        <f>ROUND($D64*単価表!$F$22,2)</f>
        <v>0</v>
      </c>
      <c r="W64" s="61">
        <f>ROUNDDOWN($D64*単価表!$G$22,0)</f>
        <v>0</v>
      </c>
      <c r="X64" s="33">
        <f t="shared" si="38"/>
        <v>0</v>
      </c>
    </row>
    <row r="65" spans="2:24" x14ac:dyDescent="0.15">
      <c r="B65" s="116"/>
      <c r="C65" s="59" t="str">
        <f>単価表!$E$23</f>
        <v>５月</v>
      </c>
      <c r="D65" s="12">
        <f>電気料金シミュレーション!$C$25</f>
        <v>0</v>
      </c>
      <c r="E65" s="14">
        <f t="shared" si="31"/>
        <v>0</v>
      </c>
      <c r="F65" s="14">
        <f t="shared" si="32"/>
        <v>0</v>
      </c>
      <c r="G65" s="14">
        <f t="shared" si="33"/>
        <v>0</v>
      </c>
      <c r="H65" s="14">
        <f t="shared" si="34"/>
        <v>0</v>
      </c>
      <c r="I65" s="37">
        <f>ROUND(IF(D65=0,電気料金シミュレーション!$C$11*単価表!$F$12/2,電気料金シミュレーション!$C$11*単価表!$F$12),2)</f>
        <v>0</v>
      </c>
      <c r="J65" s="61">
        <f>ROUND($D65*単価表!$F$14,2)</f>
        <v>0</v>
      </c>
      <c r="K65" s="37">
        <f>ROUND(D65*単価表!$F$23,2)</f>
        <v>0</v>
      </c>
      <c r="L65" s="61">
        <f>ROUNDDOWN(D65*単価表!$G$23,0)</f>
        <v>0</v>
      </c>
      <c r="M65" s="33">
        <f t="shared" si="35"/>
        <v>0</v>
      </c>
      <c r="N65" s="37">
        <f>ROUND(IF(D65=0,電気料金シミュレーション!$C$11*単価表!$G$12/2,電気料金シミュレーション!$C$11*単価表!$G$12),2)</f>
        <v>0</v>
      </c>
      <c r="O65" s="61">
        <f>ROUND($D65*単価表!$G$14,2)</f>
        <v>0</v>
      </c>
      <c r="P65" s="37">
        <f>ROUND(D65*単価表!$F$23,2)</f>
        <v>0</v>
      </c>
      <c r="Q65" s="61">
        <f>ROUNDDOWN(D65*単価表!$G$23,0)</f>
        <v>0</v>
      </c>
      <c r="R65" s="33">
        <f t="shared" si="36"/>
        <v>0</v>
      </c>
      <c r="S65" s="33">
        <f t="shared" si="37"/>
        <v>0</v>
      </c>
      <c r="T65" s="37">
        <f>ROUND(IF(D65=0,電気料金シミュレーション!$C$11*単価表!$M$12/2,電気料金シミュレーション!$C$11*単価表!$M$12),2)</f>
        <v>0</v>
      </c>
      <c r="U65" s="61">
        <f>ROUND($D65*単価表!$M$14,2)</f>
        <v>0</v>
      </c>
      <c r="V65" s="37">
        <f>ROUND($D65*単価表!$F$23,2)</f>
        <v>0</v>
      </c>
      <c r="W65" s="61">
        <f>ROUNDDOWN($D65*単価表!$G$23,0)</f>
        <v>0</v>
      </c>
      <c r="X65" s="33">
        <f t="shared" si="38"/>
        <v>0</v>
      </c>
    </row>
    <row r="66" spans="2:24" x14ac:dyDescent="0.15">
      <c r="B66" s="116"/>
      <c r="C66" s="59" t="str">
        <f>単価表!$E$24</f>
        <v>４月</v>
      </c>
      <c r="D66" s="12">
        <f>電気料金シミュレーション!$C$26</f>
        <v>0</v>
      </c>
      <c r="E66" s="14">
        <f t="shared" si="31"/>
        <v>0</v>
      </c>
      <c r="F66" s="14">
        <f t="shared" si="32"/>
        <v>0</v>
      </c>
      <c r="G66" s="14">
        <f t="shared" si="33"/>
        <v>0</v>
      </c>
      <c r="H66" s="14">
        <f t="shared" si="34"/>
        <v>0</v>
      </c>
      <c r="I66" s="37">
        <f>ROUND(IF(D66=0,電気料金シミュレーション!$C$11*単価表!$F$12/2,電気料金シミュレーション!$C$11*単価表!$F$12),2)</f>
        <v>0</v>
      </c>
      <c r="J66" s="61">
        <f>ROUND($D66*単価表!$F$14,2)</f>
        <v>0</v>
      </c>
      <c r="K66" s="37">
        <f>ROUND(D66*単価表!$F$24,2)</f>
        <v>0</v>
      </c>
      <c r="L66" s="61">
        <f>ROUNDDOWN(D66*単価表!$G$24,0)</f>
        <v>0</v>
      </c>
      <c r="M66" s="33">
        <f t="shared" si="35"/>
        <v>0</v>
      </c>
      <c r="N66" s="37">
        <f>ROUND(IF(D66=0,電気料金シミュレーション!$C$11*単価表!$G$12/2,電気料金シミュレーション!$C$11*単価表!$G$12),2)</f>
        <v>0</v>
      </c>
      <c r="O66" s="61">
        <f>ROUND($D66*単価表!$G$14,2)</f>
        <v>0</v>
      </c>
      <c r="P66" s="37">
        <f>ROUND(D66*単価表!$F$24,2)</f>
        <v>0</v>
      </c>
      <c r="Q66" s="61">
        <f>ROUNDDOWN(D66*単価表!$G$24,0)</f>
        <v>0</v>
      </c>
      <c r="R66" s="33">
        <f t="shared" si="36"/>
        <v>0</v>
      </c>
      <c r="S66" s="33">
        <f t="shared" si="37"/>
        <v>0</v>
      </c>
      <c r="T66" s="37">
        <f>ROUND(IF(D66=0,電気料金シミュレーション!$C$11*単価表!$M$12/2,電気料金シミュレーション!$C$11*単価表!$M$12),2)</f>
        <v>0</v>
      </c>
      <c r="U66" s="61">
        <f>ROUND($D66*単価表!$M$14,2)</f>
        <v>0</v>
      </c>
      <c r="V66" s="37">
        <f>ROUND($D66*単価表!$F$24,2)</f>
        <v>0</v>
      </c>
      <c r="W66" s="61">
        <f>ROUNDDOWN($D66*単価表!$G$24,0)</f>
        <v>0</v>
      </c>
      <c r="X66" s="33">
        <f t="shared" si="38"/>
        <v>0</v>
      </c>
    </row>
    <row r="67" spans="2:24" x14ac:dyDescent="0.15">
      <c r="B67" s="116"/>
      <c r="C67" s="59" t="str">
        <f>単価表!$E$25</f>
        <v>３月</v>
      </c>
      <c r="D67" s="12">
        <f>電気料金シミュレーション!$C$27</f>
        <v>0</v>
      </c>
      <c r="E67" s="14">
        <f t="shared" si="31"/>
        <v>0</v>
      </c>
      <c r="F67" s="14">
        <f t="shared" si="32"/>
        <v>0</v>
      </c>
      <c r="G67" s="14">
        <f t="shared" si="33"/>
        <v>0</v>
      </c>
      <c r="H67" s="14">
        <f t="shared" si="34"/>
        <v>0</v>
      </c>
      <c r="I67" s="37">
        <f>ROUND(IF(D67=0,電気料金シミュレーション!$C$11*単価表!$F$12/2,電気料金シミュレーション!$C$11*単価表!$F$12),2)</f>
        <v>0</v>
      </c>
      <c r="J67" s="61">
        <f>ROUND($D67*単価表!$F$14,2)</f>
        <v>0</v>
      </c>
      <c r="K67" s="37">
        <f>ROUND(D67*単価表!$F$25,2)</f>
        <v>0</v>
      </c>
      <c r="L67" s="61">
        <f>ROUNDDOWN(D67*単価表!$G$25,0)</f>
        <v>0</v>
      </c>
      <c r="M67" s="33">
        <f t="shared" si="35"/>
        <v>0</v>
      </c>
      <c r="N67" s="37">
        <f>ROUND(IF(D67=0,電気料金シミュレーション!$C$11*単価表!$G$12/2,電気料金シミュレーション!$C$11*単価表!$G$12),2)</f>
        <v>0</v>
      </c>
      <c r="O67" s="61">
        <f>ROUND($D67*単価表!$G$14,2)</f>
        <v>0</v>
      </c>
      <c r="P67" s="37">
        <f>ROUND(D67*単価表!$F$25,2)</f>
        <v>0</v>
      </c>
      <c r="Q67" s="61">
        <f>ROUNDDOWN(D67*単価表!$G$25,0)</f>
        <v>0</v>
      </c>
      <c r="R67" s="33">
        <f t="shared" si="36"/>
        <v>0</v>
      </c>
      <c r="S67" s="33">
        <f t="shared" si="37"/>
        <v>0</v>
      </c>
      <c r="T67" s="37">
        <f>ROUND(IF(D67=0,電気料金シミュレーション!$C$11*単価表!$M$12/2,電気料金シミュレーション!$C$11*単価表!$M$12),2)</f>
        <v>0</v>
      </c>
      <c r="U67" s="61">
        <f>ROUND($D67*単価表!$M$14,2)</f>
        <v>0</v>
      </c>
      <c r="V67" s="37">
        <f>ROUND($D67*単価表!$F$25,2)</f>
        <v>0</v>
      </c>
      <c r="W67" s="61">
        <f>ROUNDDOWN($D67*単価表!$G$25,0)</f>
        <v>0</v>
      </c>
      <c r="X67" s="33">
        <f t="shared" si="38"/>
        <v>0</v>
      </c>
    </row>
    <row r="68" spans="2:24" x14ac:dyDescent="0.15">
      <c r="B68" s="116"/>
      <c r="C68" s="59" t="str">
        <f>単価表!$E$26</f>
        <v>２月</v>
      </c>
      <c r="D68" s="12">
        <f>電気料金シミュレーション!$C$28</f>
        <v>0</v>
      </c>
      <c r="E68" s="14">
        <f t="shared" si="31"/>
        <v>0</v>
      </c>
      <c r="F68" s="14">
        <f t="shared" si="32"/>
        <v>0</v>
      </c>
      <c r="G68" s="14">
        <f t="shared" si="33"/>
        <v>0</v>
      </c>
      <c r="H68" s="14">
        <f t="shared" si="34"/>
        <v>0</v>
      </c>
      <c r="I68" s="37">
        <f>ROUND(IF(D68=0,電気料金シミュレーション!$C$11*単価表!$F$12/2,電気料金シミュレーション!$C$11*単価表!$F$12),2)</f>
        <v>0</v>
      </c>
      <c r="J68" s="61">
        <f>ROUND($D68*単価表!$F$14,2)</f>
        <v>0</v>
      </c>
      <c r="K68" s="37">
        <f>ROUND(D68*単価表!$F$26,2)</f>
        <v>0</v>
      </c>
      <c r="L68" s="61">
        <f>ROUNDDOWN(D68*単価表!$G$26,0)</f>
        <v>0</v>
      </c>
      <c r="M68" s="33">
        <f t="shared" si="35"/>
        <v>0</v>
      </c>
      <c r="N68" s="37">
        <f>ROUND(IF(D68=0,電気料金シミュレーション!$C$11*単価表!$G$12/2,電気料金シミュレーション!$C$11*単価表!$G$12),2)</f>
        <v>0</v>
      </c>
      <c r="O68" s="61">
        <f>ROUND($D68*単価表!$G$14,2)</f>
        <v>0</v>
      </c>
      <c r="P68" s="37">
        <f>ROUND(D68*単価表!$F$26,2)</f>
        <v>0</v>
      </c>
      <c r="Q68" s="61">
        <f>ROUNDDOWN(D68*単価表!$G$26,0)</f>
        <v>0</v>
      </c>
      <c r="R68" s="33">
        <f t="shared" si="36"/>
        <v>0</v>
      </c>
      <c r="S68" s="33">
        <f t="shared" si="37"/>
        <v>0</v>
      </c>
      <c r="T68" s="37">
        <f>ROUND(IF(D68=0,電気料金シミュレーション!$C$11*単価表!$M$12/2,電気料金シミュレーション!$C$11*単価表!$M$12),2)</f>
        <v>0</v>
      </c>
      <c r="U68" s="61">
        <f>ROUND($D68*単価表!$M$14,2)</f>
        <v>0</v>
      </c>
      <c r="V68" s="37">
        <f>ROUND($D68*単価表!$F$26,2)</f>
        <v>0</v>
      </c>
      <c r="W68" s="61">
        <f>ROUNDDOWN($D68*単価表!$G$26,0)</f>
        <v>0</v>
      </c>
      <c r="X68" s="33">
        <f t="shared" si="38"/>
        <v>0</v>
      </c>
    </row>
    <row r="69" spans="2:24" x14ac:dyDescent="0.15">
      <c r="B69" s="116"/>
      <c r="C69" s="59" t="str">
        <f>単価表!$E$27</f>
        <v>１月</v>
      </c>
      <c r="D69" s="12">
        <f>電気料金シミュレーション!$C$29</f>
        <v>0</v>
      </c>
      <c r="E69" s="14">
        <f t="shared" si="31"/>
        <v>0</v>
      </c>
      <c r="F69" s="14">
        <f t="shared" si="32"/>
        <v>0</v>
      </c>
      <c r="G69" s="14">
        <f t="shared" si="33"/>
        <v>0</v>
      </c>
      <c r="H69" s="14">
        <f t="shared" si="34"/>
        <v>0</v>
      </c>
      <c r="I69" s="37">
        <f>ROUND(IF(D69=0,電気料金シミュレーション!$C$11*単価表!$F$12/2,電気料金シミュレーション!$C$11*単価表!$F$12),2)</f>
        <v>0</v>
      </c>
      <c r="J69" s="61">
        <f>ROUND($D69*単価表!$F$14,2)</f>
        <v>0</v>
      </c>
      <c r="K69" s="37">
        <f>ROUND(D69*単価表!$F$27,2)</f>
        <v>0</v>
      </c>
      <c r="L69" s="61">
        <f>ROUNDDOWN(D69*単価表!$G$27,0)</f>
        <v>0</v>
      </c>
      <c r="M69" s="33">
        <f t="shared" si="35"/>
        <v>0</v>
      </c>
      <c r="N69" s="37">
        <f>ROUND(IF(D69=0,電気料金シミュレーション!$C$11*単価表!$G$12/2,電気料金シミュレーション!$C$11*単価表!$G$12),2)</f>
        <v>0</v>
      </c>
      <c r="O69" s="61">
        <f>ROUND($D69*単価表!$G$14,2)</f>
        <v>0</v>
      </c>
      <c r="P69" s="37">
        <f>ROUND(D69*単価表!$F$27,2)</f>
        <v>0</v>
      </c>
      <c r="Q69" s="61">
        <f>ROUNDDOWN(D69*単価表!$G$27,0)</f>
        <v>0</v>
      </c>
      <c r="R69" s="33">
        <f t="shared" si="36"/>
        <v>0</v>
      </c>
      <c r="S69" s="33">
        <f t="shared" si="37"/>
        <v>0</v>
      </c>
      <c r="T69" s="37">
        <f>ROUND(IF(D69=0,電気料金シミュレーション!$C$11*単価表!$M$12/2,電気料金シミュレーション!$C$11*単価表!$M$12),2)</f>
        <v>0</v>
      </c>
      <c r="U69" s="61">
        <f>ROUND($D69*単価表!$M$14,2)</f>
        <v>0</v>
      </c>
      <c r="V69" s="37">
        <f>ROUND($D69*単価表!$F$27,2)</f>
        <v>0</v>
      </c>
      <c r="W69" s="61">
        <f>ROUNDDOWN($D69*単価表!$G$27,0)</f>
        <v>0</v>
      </c>
      <c r="X69" s="33">
        <f t="shared" si="38"/>
        <v>0</v>
      </c>
    </row>
    <row r="70" spans="2:24" ht="16.5" thickBot="1" x14ac:dyDescent="0.2">
      <c r="B70" s="116"/>
      <c r="C70" s="60" t="str">
        <f>単価表!$E$28</f>
        <v>12月</v>
      </c>
      <c r="D70" s="13">
        <f>電気料金シミュレーション!$C$30</f>
        <v>0</v>
      </c>
      <c r="E70" s="15">
        <f t="shared" si="31"/>
        <v>0</v>
      </c>
      <c r="F70" s="15">
        <f t="shared" si="32"/>
        <v>0</v>
      </c>
      <c r="G70" s="15">
        <f t="shared" si="33"/>
        <v>0</v>
      </c>
      <c r="H70" s="15">
        <f t="shared" si="34"/>
        <v>0</v>
      </c>
      <c r="I70" s="38">
        <f>ROUND(IF(D70=0,電気料金シミュレーション!$C$11*単価表!$F$12/2,電気料金シミュレーション!$C$11*単価表!$F$12),2)</f>
        <v>0</v>
      </c>
      <c r="J70" s="62">
        <f>ROUND($D70*単価表!$F$14,2)</f>
        <v>0</v>
      </c>
      <c r="K70" s="38">
        <f>ROUND(D70*単価表!$F$28,2)</f>
        <v>0</v>
      </c>
      <c r="L70" s="62">
        <f>ROUNDDOWN(D70*単価表!$G$28,0)</f>
        <v>0</v>
      </c>
      <c r="M70" s="34">
        <f t="shared" si="35"/>
        <v>0</v>
      </c>
      <c r="N70" s="38">
        <f>ROUND(IF(D70=0,電気料金シミュレーション!$C$11*単価表!$G$12/2,電気料金シミュレーション!$C$11*単価表!$G$12),2)</f>
        <v>0</v>
      </c>
      <c r="O70" s="61">
        <f>ROUND($D70*単価表!$G$14,2)</f>
        <v>0</v>
      </c>
      <c r="P70" s="38">
        <f>ROUND(D70*単価表!$F$28,2)</f>
        <v>0</v>
      </c>
      <c r="Q70" s="62">
        <f>ROUNDDOWN(D70*単価表!$G$28,0)</f>
        <v>0</v>
      </c>
      <c r="R70" s="34">
        <f t="shared" si="36"/>
        <v>0</v>
      </c>
      <c r="S70" s="34">
        <f t="shared" si="37"/>
        <v>0</v>
      </c>
      <c r="T70" s="38">
        <f>ROUND(IF(D70=0,電気料金シミュレーション!$C$11*単価表!$M$12/2,電気料金シミュレーション!$C$11*単価表!$M$12),2)</f>
        <v>0</v>
      </c>
      <c r="U70" s="61">
        <f>ROUND($D70*単価表!$M$14,2)</f>
        <v>0</v>
      </c>
      <c r="V70" s="38">
        <f>ROUND($D70*単価表!$F$28,2)</f>
        <v>0</v>
      </c>
      <c r="W70" s="62">
        <f>ROUNDDOWN($D70*単価表!$G$28,0)</f>
        <v>0</v>
      </c>
      <c r="X70" s="34">
        <f t="shared" si="38"/>
        <v>0</v>
      </c>
    </row>
    <row r="71" spans="2:24" ht="16.5" thickTop="1" x14ac:dyDescent="0.15">
      <c r="B71" s="116"/>
      <c r="C71" s="10" t="s">
        <v>34</v>
      </c>
      <c r="D71" s="11">
        <f>SUM(D59:D70)</f>
        <v>0</v>
      </c>
      <c r="E71" s="11">
        <f>SUM(E59:E70)</f>
        <v>0</v>
      </c>
      <c r="F71" s="32">
        <f t="shared" ref="F71" si="39">SUM(F59:F70)</f>
        <v>0</v>
      </c>
      <c r="G71" s="32">
        <f t="shared" ref="G71" si="40">SUM(G59:G70)</f>
        <v>0</v>
      </c>
      <c r="H71" s="32">
        <f t="shared" ref="H71" si="41">SUM(H59:H70)</f>
        <v>0</v>
      </c>
      <c r="I71" s="35">
        <f>SUM(I59:I70)</f>
        <v>0</v>
      </c>
      <c r="J71" s="35">
        <f>SUM(J59:J70)</f>
        <v>0</v>
      </c>
      <c r="K71" s="36">
        <f>SUM(K59:K70)</f>
        <v>0</v>
      </c>
      <c r="L71" s="35">
        <f>SUM(L59:L70)</f>
        <v>0</v>
      </c>
      <c r="M71" s="36">
        <f>ROUNDDOWN(SUM(I71:L71),0)</f>
        <v>0</v>
      </c>
      <c r="N71" s="36">
        <f>SUM(N59:N70)</f>
        <v>0</v>
      </c>
      <c r="O71" s="36">
        <f>SUM(O59:O70)</f>
        <v>0</v>
      </c>
      <c r="P71" s="36">
        <f>SUM(P59:P70)</f>
        <v>0</v>
      </c>
      <c r="Q71" s="36">
        <f>SUM(Q59:Q70)</f>
        <v>0</v>
      </c>
      <c r="R71" s="36">
        <f>ROUNDDOWN(SUM(N71:Q71),0)</f>
        <v>0</v>
      </c>
      <c r="S71" s="36">
        <f t="shared" si="37"/>
        <v>0</v>
      </c>
      <c r="T71" s="36">
        <f>SUM(T59:T70)</f>
        <v>0</v>
      </c>
      <c r="U71" s="36">
        <f>SUM(U59:U70)</f>
        <v>0</v>
      </c>
      <c r="V71" s="36">
        <f>SUM(V59:V70)</f>
        <v>0</v>
      </c>
      <c r="W71" s="36">
        <f>SUM(W59:W70)</f>
        <v>0</v>
      </c>
      <c r="X71" s="36">
        <f>ROUNDDOWN(SUM(T71:W71),0)</f>
        <v>0</v>
      </c>
    </row>
  </sheetData>
  <mergeCells count="48">
    <mergeCell ref="B59:B71"/>
    <mergeCell ref="T56:X57"/>
    <mergeCell ref="E57:E58"/>
    <mergeCell ref="F57:F58"/>
    <mergeCell ref="G57:G58"/>
    <mergeCell ref="H57:H58"/>
    <mergeCell ref="I57:M57"/>
    <mergeCell ref="N57:R57"/>
    <mergeCell ref="B41:B53"/>
    <mergeCell ref="C56:C58"/>
    <mergeCell ref="D56:D58"/>
    <mergeCell ref="E56:H56"/>
    <mergeCell ref="I56:S56"/>
    <mergeCell ref="B23:B35"/>
    <mergeCell ref="C38:C40"/>
    <mergeCell ref="D38:D40"/>
    <mergeCell ref="E38:H38"/>
    <mergeCell ref="I38:S38"/>
    <mergeCell ref="I39:M39"/>
    <mergeCell ref="N39:R39"/>
    <mergeCell ref="T38:X39"/>
    <mergeCell ref="E39:E40"/>
    <mergeCell ref="F39:F40"/>
    <mergeCell ref="G39:G40"/>
    <mergeCell ref="H39:H40"/>
    <mergeCell ref="T20:X21"/>
    <mergeCell ref="E21:E22"/>
    <mergeCell ref="F21:F22"/>
    <mergeCell ref="G21:G22"/>
    <mergeCell ref="H21:H22"/>
    <mergeCell ref="I21:M21"/>
    <mergeCell ref="N21:R21"/>
    <mergeCell ref="I20:S20"/>
    <mergeCell ref="D2:D4"/>
    <mergeCell ref="B5:B17"/>
    <mergeCell ref="C20:C22"/>
    <mergeCell ref="D20:D22"/>
    <mergeCell ref="E20:H20"/>
    <mergeCell ref="C2:C4"/>
    <mergeCell ref="T2:X3"/>
    <mergeCell ref="I3:M3"/>
    <mergeCell ref="N3:R3"/>
    <mergeCell ref="E3:E4"/>
    <mergeCell ref="F3:F4"/>
    <mergeCell ref="G3:G4"/>
    <mergeCell ref="H3:H4"/>
    <mergeCell ref="E2:H2"/>
    <mergeCell ref="I2:S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電気料金シミュレーション</vt:lpstr>
      <vt:lpstr>電気料金シミュレーション!Print_Area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2026-10-07T06:18:34Z</dcterms:created>
  <dcterms:modified xsi:type="dcterms:W3CDTF">2026-10-07T06:18:39Z</dcterms:modified>
</cp:coreProperties>
</file>