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722" activeTab="5"/>
  </bookViews>
  <sheets>
    <sheet name="接続供給契約申込書" sheetId="1" r:id="rId1"/>
    <sheet name="申込記入例" sheetId="2" state="hidden" r:id="rId2"/>
    <sheet name="【例】接続供給契約申込書" sheetId="3" r:id="rId3"/>
    <sheet name="別紙(計画・実需Ｌ側)" sheetId="4" r:id="rId4"/>
    <sheet name="【例】別紙(計画・実需Ｌ側) " sheetId="5" r:id="rId5"/>
    <sheet name="別紙(連記式)(計画・実需Ｌ側)" sheetId="6" r:id="rId6"/>
    <sheet name="別紙 (実需Ｇ側)" sheetId="7" r:id="rId7"/>
    <sheet name="別紙 (連記式)(実需Ｇ側)" sheetId="8" r:id="rId8"/>
    <sheet name="別紙記入例" sheetId="9" state="hidden" r:id="rId9"/>
    <sheet name="別紙(個別)-2" sheetId="10" state="hidden" r:id="rId10"/>
    <sheet name="別紙(個別)-3" sheetId="11" state="hidden" r:id="rId11"/>
    <sheet name="別紙(個別)-4" sheetId="12" state="hidden" r:id="rId12"/>
    <sheet name="別紙(個別)-5" sheetId="13" state="hidden" r:id="rId13"/>
    <sheet name="別紙(個別)-6" sheetId="14" state="hidden" r:id="rId14"/>
    <sheet name="別紙(個別)-7" sheetId="15" state="hidden" r:id="rId15"/>
    <sheet name="別紙(個別)-8" sheetId="16" state="hidden" r:id="rId16"/>
    <sheet name="別紙(個別)-9" sheetId="17" state="hidden" r:id="rId17"/>
    <sheet name="別紙(個別)-10" sheetId="18" state="hidden" r:id="rId18"/>
    <sheet name="別紙(個別)-11" sheetId="19" state="hidden" r:id="rId19"/>
    <sheet name="別紙(個別)-12" sheetId="20" state="hidden" r:id="rId20"/>
    <sheet name="別紙(個別)-13" sheetId="21" state="hidden" r:id="rId21"/>
    <sheet name="別紙(個別)-14" sheetId="22" state="hidden" r:id="rId22"/>
    <sheet name="別紙(個別)-15" sheetId="23" state="hidden" r:id="rId23"/>
    <sheet name="別紙(個別)-16" sheetId="24" state="hidden" r:id="rId24"/>
    <sheet name="別紙(個別)-17" sheetId="25" state="hidden" r:id="rId25"/>
    <sheet name="別紙(個別)-18" sheetId="26" state="hidden" r:id="rId26"/>
    <sheet name="別紙(個別)-19" sheetId="27" state="hidden" r:id="rId27"/>
    <sheet name="別紙(個別)-20" sheetId="28" state="hidden" r:id="rId28"/>
    <sheet name="別紙(個別)-21" sheetId="29" state="hidden" r:id="rId29"/>
    <sheet name="別紙(個別)-22" sheetId="30" state="hidden" r:id="rId30"/>
    <sheet name="別紙(個別)-23" sheetId="31" state="hidden" r:id="rId31"/>
    <sheet name="別紙(個別)-24" sheetId="32" state="hidden" r:id="rId32"/>
    <sheet name="別紙(個別)-25" sheetId="33" state="hidden" r:id="rId33"/>
    <sheet name="別紙(個別)-26" sheetId="34" state="hidden" r:id="rId34"/>
    <sheet name="別紙(個別)-27" sheetId="35" state="hidden" r:id="rId35"/>
    <sheet name="別紙(個別)-28" sheetId="36" state="hidden" r:id="rId36"/>
    <sheet name="別紙(個別)-29" sheetId="37" state="hidden" r:id="rId37"/>
    <sheet name="別紙(個別)-30" sheetId="38" state="hidden" r:id="rId38"/>
  </sheets>
  <externalReferences>
    <externalReference r:id="rId41"/>
  </externalReferences>
  <definedNames>
    <definedName name="_xlfn.IFERROR" hidden="1">#NAME?</definedName>
    <definedName name="Data" localSheetId="6">#REF!</definedName>
    <definedName name="Data" localSheetId="7">'別紙 (連記式)(実需Ｇ側)'!$A$6:$AQ$35</definedName>
    <definedName name="Data">'別紙(連記式)(計画・実需Ｌ側)'!$A$6:$BN$35</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2">'【例】接続供給契約申込書'!$A$1:$J$38</definedName>
    <definedName name="_xlnm.Print_Area" localSheetId="4">'【例】別紙(計画・実需Ｌ側) '!$B$1:$AV$42</definedName>
    <definedName name="_xlnm.Print_Area" localSheetId="0">'接続供給契約申込書'!$A$1:$J$38</definedName>
    <definedName name="_xlnm.Print_Area" localSheetId="6">'別紙 (実需Ｇ側)'!$B$1:$AV$41</definedName>
    <definedName name="_xlnm.Print_Area" localSheetId="7">'別紙 (連記式)(実需Ｇ側)'!$A$1:$BA$39</definedName>
    <definedName name="_xlnm.Print_Area" localSheetId="3">'別紙(計画・実需Ｌ側)'!$B$1:$AV$42</definedName>
    <definedName name="_xlnm.Print_Area" localSheetId="17">'別紙(個別)-10'!$B$2:$AV$43</definedName>
    <definedName name="_xlnm.Print_Area" localSheetId="18">'別紙(個別)-11'!$B$2:$AV$43</definedName>
    <definedName name="_xlnm.Print_Area" localSheetId="19">'別紙(個別)-12'!$B$2:$AV$43</definedName>
    <definedName name="_xlnm.Print_Area" localSheetId="20">'別紙(個別)-13'!$B$2:$AV$43</definedName>
    <definedName name="_xlnm.Print_Area" localSheetId="21">'別紙(個別)-14'!$B$2:$AV$43</definedName>
    <definedName name="_xlnm.Print_Area" localSheetId="22">'別紙(個別)-15'!$B$2:$AV$43</definedName>
    <definedName name="_xlnm.Print_Area" localSheetId="23">'別紙(個別)-16'!$B$2:$AV$43</definedName>
    <definedName name="_xlnm.Print_Area" localSheetId="24">'別紙(個別)-17'!$B$2:$AV$43</definedName>
    <definedName name="_xlnm.Print_Area" localSheetId="25">'別紙(個別)-18'!$B$2:$AV$43</definedName>
    <definedName name="_xlnm.Print_Area" localSheetId="26">'別紙(個別)-19'!$B$2:$AV$43</definedName>
    <definedName name="_xlnm.Print_Area" localSheetId="9">'別紙(個別)-2'!$B$2:$AV$43</definedName>
    <definedName name="_xlnm.Print_Area" localSheetId="27">'別紙(個別)-20'!$B$2:$AV$43</definedName>
    <definedName name="_xlnm.Print_Area" localSheetId="28">'別紙(個別)-21'!$B$2:$AV$43</definedName>
    <definedName name="_xlnm.Print_Area" localSheetId="29">'別紙(個別)-22'!$B$2:$AV$43</definedName>
    <definedName name="_xlnm.Print_Area" localSheetId="30">'別紙(個別)-23'!$B$2:$AV$43</definedName>
    <definedName name="_xlnm.Print_Area" localSheetId="31">'別紙(個別)-24'!$B$2:$AV$43</definedName>
    <definedName name="_xlnm.Print_Area" localSheetId="32">'別紙(個別)-25'!$B$2:$AV$43</definedName>
    <definedName name="_xlnm.Print_Area" localSheetId="33">'別紙(個別)-26'!$B$2:$AV$43</definedName>
    <definedName name="_xlnm.Print_Area" localSheetId="34">'別紙(個別)-27'!$B$2:$AV$43</definedName>
    <definedName name="_xlnm.Print_Area" localSheetId="35">'別紙(個別)-28'!$B$2:$AV$43</definedName>
    <definedName name="_xlnm.Print_Area" localSheetId="36">'別紙(個別)-29'!$B$2:$AV$43</definedName>
    <definedName name="_xlnm.Print_Area" localSheetId="10">'別紙(個別)-3'!$B$2:$AV$43</definedName>
    <definedName name="_xlnm.Print_Area" localSheetId="37">'別紙(個別)-30'!$B$2:$AV$43</definedName>
    <definedName name="_xlnm.Print_Area" localSheetId="11">'別紙(個別)-4'!$B$2:$AV$43</definedName>
    <definedName name="_xlnm.Print_Area" localSheetId="12">'別紙(個別)-5'!$B$2:$AV$43</definedName>
    <definedName name="_xlnm.Print_Area" localSheetId="13">'別紙(個別)-6'!$B$2:$AV$43</definedName>
    <definedName name="_xlnm.Print_Area" localSheetId="14">'別紙(個別)-7'!$B$2:$AV$43</definedName>
    <definedName name="_xlnm.Print_Area" localSheetId="15">'別紙(個別)-8'!$B$2:$AV$43</definedName>
    <definedName name="_xlnm.Print_Area" localSheetId="16">'別紙(個別)-9'!$B$2:$AV$43</definedName>
    <definedName name="_xlnm.Print_Area" localSheetId="5">'別紙(連記式)(計画・実需Ｌ側)'!$A$1:$BB$46</definedName>
    <definedName name="usernameTF">"usernameTF"</definedName>
    <definedName name="四電op_DB設計_属性情報_List" localSheetId="2">#REF!</definedName>
    <definedName name="四電op_DB設計_属性情報_List" localSheetId="4">#REF!</definedName>
    <definedName name="四電op_DB設計_属性情報_List">#REF!</definedName>
    <definedName name="集約需要家ID">#REF!</definedName>
  </definedNames>
  <calcPr calcMode="manual" fullCalcOnLoad="1"/>
</workbook>
</file>

<file path=xl/comments6.xml><?xml version="1.0" encoding="utf-8"?>
<comments xmlns="http://schemas.openxmlformats.org/spreadsheetml/2006/main">
  <authors>
    <author>東京電力株式会社　14</author>
    <author>東京電力株式会社</author>
    <author>t1184399</author>
    <author>契約・料金Ｇ　村上(940-4237)</author>
  </authors>
  <commentList>
    <comment ref="H4" authorId="0">
      <text>
        <r>
          <rPr>
            <b/>
            <sz val="9"/>
            <rFont val="ＭＳ Ｐゴシック"/>
            <family val="3"/>
          </rPr>
          <t>丁目は，漢数字
番，号は，算数字
で記載下さい</t>
        </r>
      </text>
    </comment>
    <comment ref="AX4" authorId="0">
      <text>
        <r>
          <rPr>
            <b/>
            <sz val="11"/>
            <rFont val="ＭＳ Ｐゴシック"/>
            <family val="3"/>
          </rPr>
          <t>-　ハイフンで区切って記載下さい</t>
        </r>
      </text>
    </comment>
    <comment ref="BA4" authorId="0">
      <text>
        <r>
          <rPr>
            <b/>
            <sz val="11"/>
            <rFont val="ＭＳ Ｐゴシック"/>
            <family val="3"/>
          </rPr>
          <t>-　ハイフンで区切って記載下さい</t>
        </r>
      </text>
    </comment>
    <comment ref="B5" authorId="1">
      <text>
        <r>
          <rPr>
            <b/>
            <sz val="10"/>
            <rFont val="ＭＳ Ｐゴシック"/>
            <family val="3"/>
          </rPr>
          <t xml:space="preserve">★希望の日付を入力ください（例：解約日、接続供給開始日、名義変更日など）
</t>
        </r>
      </text>
    </comment>
    <comment ref="BB5" authorId="1">
      <text>
        <r>
          <rPr>
            <b/>
            <sz val="11"/>
            <rFont val="ＭＳ Ｐゴシック"/>
            <family val="3"/>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 ref="X4" authorId="2">
      <text>
        <r>
          <rPr>
            <b/>
            <sz val="11"/>
            <rFont val="ＭＳ Ｐゴシック"/>
            <family val="3"/>
          </rPr>
          <t>標準電圧で記載下さい</t>
        </r>
      </text>
    </comment>
    <comment ref="Y4" authorId="2">
      <text>
        <r>
          <rPr>
            <b/>
            <sz val="11"/>
            <rFont val="ＭＳ Ｐゴシック"/>
            <family val="3"/>
          </rPr>
          <t>標準電圧で記載下さい</t>
        </r>
      </text>
    </comment>
    <comment ref="AD4" authorId="2">
      <text>
        <r>
          <rPr>
            <b/>
            <sz val="11"/>
            <rFont val="ＭＳ Ｐゴシック"/>
            <family val="3"/>
          </rPr>
          <t>標準電圧で記載下さい</t>
        </r>
      </text>
    </comment>
    <comment ref="S4" authorId="2">
      <text>
        <r>
          <rPr>
            <b/>
            <sz val="11"/>
            <rFont val="ＭＳ Ｐゴシック"/>
            <family val="3"/>
          </rPr>
          <t>標準電圧で記載下さい</t>
        </r>
      </text>
    </comment>
    <comment ref="T4" authorId="2">
      <text>
        <r>
          <rPr>
            <b/>
            <sz val="11"/>
            <rFont val="ＭＳ Ｐゴシック"/>
            <family val="3"/>
          </rPr>
          <t>標準電圧で記載下さい</t>
        </r>
      </text>
    </comment>
    <comment ref="AA4" authorId="2">
      <text>
        <r>
          <rPr>
            <b/>
            <sz val="11"/>
            <rFont val="ＭＳ Ｐゴシック"/>
            <family val="3"/>
          </rPr>
          <t>標準電圧で記載下さい</t>
        </r>
      </text>
    </comment>
    <comment ref="AB4" authorId="2">
      <text>
        <r>
          <rPr>
            <b/>
            <sz val="11"/>
            <rFont val="ＭＳ Ｐゴシック"/>
            <family val="3"/>
          </rPr>
          <t>標準電圧で記載下さい</t>
        </r>
      </text>
    </comment>
    <comment ref="AG4" authorId="2">
      <text>
        <r>
          <rPr>
            <b/>
            <sz val="11"/>
            <rFont val="ＭＳ Ｐゴシック"/>
            <family val="3"/>
          </rPr>
          <t>標準電圧で記載下さい</t>
        </r>
      </text>
    </comment>
    <comment ref="AH4" authorId="2">
      <text>
        <r>
          <rPr>
            <b/>
            <sz val="11"/>
            <rFont val="ＭＳ Ｐゴシック"/>
            <family val="3"/>
          </rPr>
          <t>標準電圧で記載下さい</t>
        </r>
      </text>
    </comment>
    <comment ref="AJ4" authorId="2">
      <text>
        <r>
          <rPr>
            <b/>
            <sz val="11"/>
            <rFont val="ＭＳ Ｐゴシック"/>
            <family val="3"/>
          </rPr>
          <t>標準電圧で記載下さい</t>
        </r>
      </text>
    </comment>
    <comment ref="AK4" authorId="2">
      <text>
        <r>
          <rPr>
            <b/>
            <sz val="11"/>
            <rFont val="ＭＳ Ｐゴシック"/>
            <family val="3"/>
          </rPr>
          <t>標準電圧で記載下さい</t>
        </r>
      </text>
    </comment>
    <comment ref="AE4" authorId="2">
      <text>
        <r>
          <rPr>
            <b/>
            <sz val="11"/>
            <rFont val="ＭＳ Ｐゴシック"/>
            <family val="3"/>
          </rPr>
          <t>標準電圧で記載下さい</t>
        </r>
      </text>
    </comment>
    <comment ref="E5" authorId="3">
      <text>
        <r>
          <rPr>
            <b/>
            <sz val="10"/>
            <rFont val="ＭＳ Ｐゴシック"/>
            <family val="3"/>
          </rPr>
          <t>承諾書にあります、店所（３桁）、検針（２桁）、お客さま番号（１３桁）をハイフン無しで記載ください。</t>
        </r>
      </text>
    </comment>
  </commentList>
</comments>
</file>

<file path=xl/comments8.xml><?xml version="1.0" encoding="utf-8"?>
<comments xmlns="http://schemas.openxmlformats.org/spreadsheetml/2006/main">
  <authors>
    <author>東京電力株式会社　14</author>
    <author>t1184399</author>
  </authors>
  <commentList>
    <comment ref="AQ4" authorId="0">
      <text>
        <r>
          <rPr>
            <b/>
            <sz val="11"/>
            <rFont val="ＭＳ Ｐゴシック"/>
            <family val="3"/>
          </rPr>
          <t>-　ハイフンで区切って記載下さい</t>
        </r>
      </text>
    </comment>
    <comment ref="AN4" authorId="0">
      <text>
        <r>
          <rPr>
            <b/>
            <sz val="11"/>
            <rFont val="ＭＳ Ｐゴシック"/>
            <family val="3"/>
          </rPr>
          <t>-　ハイフンで区切って記載下さい</t>
        </r>
      </text>
    </comment>
    <comment ref="AF4" authorId="1">
      <text>
        <r>
          <rPr>
            <b/>
            <sz val="11"/>
            <rFont val="ＭＳ Ｐゴシック"/>
            <family val="3"/>
          </rPr>
          <t>標準電圧で記載下さい</t>
        </r>
      </text>
    </comment>
    <comment ref="AE4" authorId="1">
      <text>
        <r>
          <rPr>
            <b/>
            <sz val="11"/>
            <rFont val="ＭＳ Ｐゴシック"/>
            <family val="3"/>
          </rPr>
          <t>標準電圧で記載下さい</t>
        </r>
      </text>
    </comment>
    <comment ref="AC4" authorId="1">
      <text>
        <r>
          <rPr>
            <b/>
            <sz val="11"/>
            <rFont val="ＭＳ Ｐゴシック"/>
            <family val="3"/>
          </rPr>
          <t>標準電圧で記載下さい</t>
        </r>
      </text>
    </comment>
    <comment ref="AB4" authorId="1">
      <text>
        <r>
          <rPr>
            <b/>
            <sz val="11"/>
            <rFont val="ＭＳ Ｐゴシック"/>
            <family val="3"/>
          </rPr>
          <t>標準電圧で記載下さい</t>
        </r>
      </text>
    </comment>
    <comment ref="Z4" authorId="1">
      <text>
        <r>
          <rPr>
            <b/>
            <sz val="11"/>
            <rFont val="ＭＳ Ｐゴシック"/>
            <family val="3"/>
          </rPr>
          <t>標準電圧で記載下さい</t>
        </r>
      </text>
    </comment>
    <comment ref="Y4" authorId="1">
      <text>
        <r>
          <rPr>
            <b/>
            <sz val="11"/>
            <rFont val="ＭＳ Ｐゴシック"/>
            <family val="3"/>
          </rPr>
          <t>標準電圧で記載下さい</t>
        </r>
      </text>
    </comment>
    <comment ref="W4" authorId="1">
      <text>
        <r>
          <rPr>
            <b/>
            <sz val="11"/>
            <rFont val="ＭＳ Ｐゴシック"/>
            <family val="3"/>
          </rPr>
          <t>標準電圧で記載下さい</t>
        </r>
      </text>
    </comment>
    <comment ref="V4" authorId="1">
      <text>
        <r>
          <rPr>
            <b/>
            <sz val="11"/>
            <rFont val="ＭＳ Ｐゴシック"/>
            <family val="3"/>
          </rPr>
          <t>標準電圧で記載下さい</t>
        </r>
      </text>
    </comment>
    <comment ref="S4" authorId="1">
      <text>
        <r>
          <rPr>
            <b/>
            <sz val="11"/>
            <rFont val="ＭＳ Ｐゴシック"/>
            <family val="3"/>
          </rPr>
          <t>標準電圧で記載下さい</t>
        </r>
      </text>
    </comment>
    <comment ref="R4" authorId="1">
      <text>
        <r>
          <rPr>
            <b/>
            <sz val="11"/>
            <rFont val="ＭＳ Ｐゴシック"/>
            <family val="3"/>
          </rPr>
          <t>標準電圧で記載下さい</t>
        </r>
      </text>
    </comment>
    <comment ref="N4" authorId="1">
      <text>
        <r>
          <rPr>
            <b/>
            <sz val="11"/>
            <rFont val="ＭＳ Ｐゴシック"/>
            <family val="3"/>
          </rPr>
          <t>標準電圧で記載下さい</t>
        </r>
      </text>
    </comment>
    <comment ref="M4" authorId="1">
      <text>
        <r>
          <rPr>
            <b/>
            <sz val="11"/>
            <rFont val="ＭＳ Ｐゴシック"/>
            <family val="3"/>
          </rPr>
          <t>標準電圧で記載下さい</t>
        </r>
      </text>
    </comment>
  </commentList>
</comments>
</file>

<file path=xl/sharedStrings.xml><?xml version="1.0" encoding="utf-8"?>
<sst xmlns="http://schemas.openxmlformats.org/spreadsheetml/2006/main" count="4106" uniqueCount="320">
  <si>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</si>
  <si>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</si>
  <si>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</si>
  <si>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</si>
  <si>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</si>
  <si>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</si>
  <si>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</si>
  <si>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</si>
  <si>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</si>
  <si>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</si>
  <si>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</si>
  <si>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</si>
  <si>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</si>
  <si>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</si>
  <si>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</si>
  <si>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</si>
  <si>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</si>
  <si>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</si>
  <si>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　△△</t>
  </si>
  <si>
    <t>発電設備容量（合計）</t>
  </si>
  <si>
    <t>(内自家補相当分)</t>
  </si>
  <si>
    <t>　※１：当該需要者について，契約に係る需要家識別番号等（弊社との電気需給契約・託送供給契約等,お客さまを</t>
  </si>
  <si>
    <t>否</t>
  </si>
  <si>
    <t>接続供給開始希望日</t>
  </si>
  <si>
    <t>都道府県</t>
  </si>
  <si>
    <t>住　　所</t>
  </si>
  <si>
    <t>標準</t>
  </si>
  <si>
    <t>○○　○○</t>
  </si>
  <si>
    <t>○○市○－○－○</t>
  </si>
  <si>
    <t>△△部</t>
  </si>
  <si>
    <t>予備送電サービスA（従来）</t>
  </si>
  <si>
    <t>予備送電サービスA（今回）</t>
  </si>
  <si>
    <t>予備送電サービスB（従来）</t>
  </si>
  <si>
    <t>予備送電サービスB（今回）</t>
  </si>
  <si>
    <t>主任技術者連絡先</t>
  </si>
  <si>
    <r>
      <t>需要家識別番号等</t>
    </r>
    <r>
      <rPr>
        <vertAlign val="superscript"/>
        <sz val="12"/>
        <color indexed="8"/>
        <rFont val="ＭＳ ゴシック"/>
        <family val="3"/>
      </rPr>
      <t>※１</t>
    </r>
  </si>
  <si>
    <t>供給地点
（財産責任分界点）</t>
  </si>
  <si>
    <t>kＷ</t>
  </si>
  <si>
    <t>kＷ</t>
  </si>
  <si>
    <t>Ｖ</t>
  </si>
  <si>
    <t>Ｖ</t>
  </si>
  <si>
    <t>kＶＡ</t>
  </si>
  <si>
    <t>kＶＡ</t>
  </si>
  <si>
    <t>ピークシフト電力</t>
  </si>
  <si>
    <t>パルス受給
の要否</t>
  </si>
  <si>
    <t>契約電力（ｋＷ）</t>
  </si>
  <si>
    <t>供給電気方式</t>
  </si>
  <si>
    <t>契約電力（ｋＷ）</t>
  </si>
  <si>
    <t>所属</t>
  </si>
  <si>
    <t>氏名</t>
  </si>
  <si>
    <t>電話番号</t>
  </si>
  <si>
    <t>交流３相３線式</t>
  </si>
  <si>
    <t>03-5678-1234</t>
  </si>
  <si>
    <t>04-1234-5678</t>
  </si>
  <si>
    <t>-</t>
  </si>
  <si>
    <t>-</t>
  </si>
  <si>
    <t>接続受電電力の計画値および接続供給電力の計画値</t>
  </si>
  <si>
    <t>接続供給契約申込書別紙（需要場所の概要）</t>
  </si>
  <si>
    <t>電気の使用住所
（需要場所）</t>
  </si>
  <si>
    <t>電気の使用住所（需要場所）</t>
  </si>
  <si>
    <t>計量電圧(Ｖ)</t>
  </si>
  <si>
    <t>供給電圧(Ｖ)</t>
  </si>
  <si>
    <t>供給地点（財産責任分界点）</t>
  </si>
  <si>
    <t>所属</t>
  </si>
  <si>
    <t>氏名</t>
  </si>
  <si>
    <t>受電設備容量（合計）
（kＶＡ）</t>
  </si>
  <si>
    <t>負荷設備容量（合計）
（kＷ）</t>
  </si>
  <si>
    <t>発電設備容量（合計）
（kＷ）</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</si>
  <si>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</si>
  <si>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</si>
  <si>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</si>
  <si>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</si>
  <si>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</si>
  <si>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</si>
  <si>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</si>
  <si>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</si>
  <si>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</si>
  <si>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</si>
  <si>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</si>
  <si>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</si>
  <si>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</si>
  <si>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</si>
  <si>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</si>
  <si>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</si>
  <si>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</si>
  <si>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契約電力（ｋＷ）</t>
  </si>
  <si>
    <t>（内自家補相当分
（ｋＷ））</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</si>
  <si>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</si>
  <si>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</si>
  <si>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</si>
  <si>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</si>
  <si>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</si>
  <si>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</si>
  <si>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</si>
  <si>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</si>
  <si>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</si>
  <si>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</si>
  <si>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</si>
  <si>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</si>
  <si>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</si>
  <si>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</si>
  <si>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</si>
  <si>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</si>
  <si>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</si>
  <si>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</si>
  <si>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</si>
  <si>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</si>
  <si>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</si>
  <si>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</si>
  <si>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</si>
  <si>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</si>
  <si>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</si>
  <si>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</si>
  <si>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</si>
  <si>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</si>
  <si>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</si>
  <si>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</si>
  <si>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</si>
  <si>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</si>
  <si>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</si>
  <si>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</si>
  <si>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</si>
  <si>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</si>
  <si>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</si>
  <si>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</si>
  <si>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</si>
  <si>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</si>
  <si>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</si>
  <si>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</si>
  <si>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</si>
  <si>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</si>
  <si>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</si>
  <si>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</si>
  <si>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</si>
  <si>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</si>
  <si>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</si>
  <si>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</si>
  <si>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</si>
  <si>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</si>
  <si>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</si>
  <si>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</si>
  <si>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</si>
  <si>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</si>
  <si>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</si>
  <si>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</si>
  <si>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</si>
  <si>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</si>
  <si>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</si>
  <si>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</si>
  <si>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</si>
  <si>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供給地点の追加（新設）</t>
  </si>
  <si>
    <t>○○株式会社　△△ビル</t>
  </si>
  <si>
    <t>○○県</t>
  </si>
  <si>
    <t>0（例）</t>
  </si>
  <si>
    <t>従来どおり</t>
  </si>
  <si>
    <t>需要者窓口連絡先</t>
  </si>
  <si>
    <t>No</t>
  </si>
  <si>
    <t>終了年月日</t>
  </si>
  <si>
    <t>臨時期間（終了）</t>
  </si>
  <si>
    <t>（選択して下さい）</t>
  </si>
  <si>
    <t>申込内容</t>
  </si>
  <si>
    <t>需要者の名称</t>
  </si>
  <si>
    <t>申込内容</t>
  </si>
  <si>
    <t>供給電圧</t>
  </si>
  <si>
    <t>計量電圧</t>
  </si>
  <si>
    <t>接続供給
開始希望日　　　　　　　　　　　　　　　　　　　　　　　　　　　　　　　　　　　　　　　　　　　　　　　　　　　　　　　　　　　　　　　　　　　　　　　　　　　　　　</t>
  </si>
  <si>
    <t>臨時電力使用期間</t>
  </si>
  <si>
    <t>業種</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</si>
  <si>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</si>
  <si>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</si>
  <si>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</si>
  <si>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</si>
  <si>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</si>
  <si>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</si>
  <si>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</si>
  <si>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</si>
  <si>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</si>
  <si>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</si>
  <si>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</si>
  <si>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</si>
  <si>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設備撤去</t>
  </si>
  <si>
    <t>地点の削除</t>
  </si>
  <si>
    <t>契約廃止</t>
  </si>
  <si>
    <t>会社・所属</t>
  </si>
  <si>
    <t>予備欄１０</t>
  </si>
  <si>
    <t>予備欄９</t>
  </si>
  <si>
    <t>予備欄８</t>
  </si>
  <si>
    <t>予備欄７</t>
  </si>
  <si>
    <t>予備欄６</t>
  </si>
  <si>
    <t>予備欄５</t>
  </si>
  <si>
    <t>予備欄４</t>
  </si>
  <si>
    <t>予備欄３</t>
  </si>
  <si>
    <t>予備欄２</t>
  </si>
  <si>
    <t>予備欄１</t>
  </si>
  <si>
    <t>ことを明記下さい。</t>
  </si>
  <si>
    <t>・地点の追加（新設）申込みにおいては，需給側が接続供給申込み済みである</t>
  </si>
  <si>
    <t>・設備認定ＩＤを記載</t>
  </si>
  <si>
    <t>・自動検針方式；携帯方式希望　・外部操作スイッチ不要</t>
  </si>
  <si>
    <t>・受電地点が（複数買取or全量買取）となります。</t>
  </si>
  <si>
    <t>その他特記事項</t>
  </si>
  <si>
    <t>発電者窓口
連絡先</t>
  </si>
  <si>
    <t>kＷ</t>
  </si>
  <si>
    <t>自家消費電力（所内電力含む）</t>
  </si>
  <si>
    <t>Ｖ</t>
  </si>
  <si>
    <t>受電電圧</t>
  </si>
  <si>
    <t>同時最大受電電力</t>
  </si>
  <si>
    <t>受電電気方式</t>
  </si>
  <si>
    <t>受電電力</t>
  </si>
  <si>
    <t>契約受電電力</t>
  </si>
  <si>
    <t>受電地点
（財産責任分界点）</t>
  </si>
  <si>
    <t>〒</t>
  </si>
  <si>
    <t>発電場所住所</t>
  </si>
  <si>
    <t>1234567891234567891234</t>
  </si>
  <si>
    <t>発電者の名称（発電所名）</t>
  </si>
  <si>
    <r>
      <t>（カタカナ）</t>
    </r>
    <r>
      <rPr>
        <sz val="9"/>
        <rFont val="ＭＳ ゴシック"/>
        <family val="3"/>
      </rPr>
      <t>※全角</t>
    </r>
  </si>
  <si>
    <t>需給側接続供給申込み済み。</t>
  </si>
  <si>
    <t>設備認定ＩＤ</t>
  </si>
  <si>
    <t>外部操作ｽｲｯﾁ不要</t>
  </si>
  <si>
    <t>携帯方式希望</t>
  </si>
  <si>
    <t>受電地点が（複数買取or全量買取）となります。</t>
  </si>
  <si>
    <t>01A15</t>
  </si>
  <si>
    <t>発電者に承諾いただいている</t>
  </si>
  <si>
    <t>太陽光</t>
  </si>
  <si>
    <t>需要者の施設した第１号柱上の●●電力の架空引込線と需要者の開閉器電源側接続点</t>
  </si>
  <si>
    <t>○○県○○市○－○－○</t>
  </si>
  <si>
    <t>0310323011122222211111</t>
  </si>
  <si>
    <t>○○発電所</t>
  </si>
  <si>
    <t>○○ハツデンショ</t>
  </si>
  <si>
    <t>受電電圧(Ｖ)</t>
  </si>
  <si>
    <t>契約電力（kW）</t>
  </si>
  <si>
    <t>契約電力（kW）</t>
  </si>
  <si>
    <t>受電電気方式</t>
  </si>
  <si>
    <t>受電電力（kW）</t>
  </si>
  <si>
    <t>住所</t>
  </si>
  <si>
    <t>郵便番号</t>
  </si>
  <si>
    <t>漢字</t>
  </si>
  <si>
    <t>カタカナ　　※全角</t>
  </si>
  <si>
    <t>本申込みに関連する接続検討回答書</t>
  </si>
  <si>
    <t>固定価格買取制度の利用有無</t>
  </si>
  <si>
    <t>発電者窓口連絡先</t>
  </si>
  <si>
    <t>発電設備容量（従来）</t>
  </si>
  <si>
    <t>発電設備容量（今回）</t>
  </si>
  <si>
    <t>自家消費電力（従来）</t>
  </si>
  <si>
    <t>自家消費電力（今回）</t>
  </si>
  <si>
    <t>契約受電電力（従来）</t>
  </si>
  <si>
    <t>契約受電電力（今回）</t>
  </si>
  <si>
    <t>発電種類</t>
  </si>
  <si>
    <t>受電地点
（財産責任分界点）</t>
  </si>
  <si>
    <t>発電場所</t>
  </si>
  <si>
    <t>発電者の名称（発電所名）</t>
  </si>
  <si>
    <t>カタカナ　※全角</t>
  </si>
  <si>
    <t>○○カブシキガイシャ　△△ビル</t>
  </si>
  <si>
    <t>kＷ</t>
  </si>
  <si>
    <t>商用</t>
  </si>
  <si>
    <t>本申込に関連する接続検討回答書</t>
  </si>
  <si>
    <t>需要者に承諾いただいている</t>
  </si>
  <si>
    <t>交流三相３線式</t>
  </si>
  <si>
    <t>この欄は特記事項に転記する内容が記載いただけます</t>
  </si>
  <si>
    <t>0310112040112345678901</t>
  </si>
  <si>
    <t>1350016</t>
  </si>
  <si>
    <t>需要者の名称</t>
  </si>
  <si>
    <t>接続送電ｻｰﾋﾞｽ（従来）</t>
  </si>
  <si>
    <t>予備送電サービスA（従来）</t>
  </si>
  <si>
    <t>予備送電サービスB（従来）</t>
  </si>
  <si>
    <t>設備概要（従来）</t>
  </si>
  <si>
    <t>従来</t>
  </si>
  <si>
    <t>従来（kＷ）</t>
  </si>
  <si>
    <t>接続送電ｻｰﾋﾞｽ（今回）</t>
  </si>
  <si>
    <t>予備送電サービスA（今回）</t>
  </si>
  <si>
    <t>予備送電サービスB（今回）</t>
  </si>
  <si>
    <t>設備概要（今回）</t>
  </si>
  <si>
    <t>今回</t>
  </si>
  <si>
    <t>今回（kＷ）</t>
  </si>
  <si>
    <t>接続供給兼基本契約申込書別紙【需要場所場所の概要】（連記式）</t>
  </si>
  <si>
    <t>同時最大
受電電力（kW）</t>
  </si>
  <si>
    <t>固定価格買取制度の利用有無</t>
  </si>
  <si>
    <t>利用する</t>
  </si>
  <si>
    <t>接　続　供　給　兼　基　本　契　約　申　込　書</t>
  </si>
  <si>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</si>
  <si>
    <r>
      <t xml:space="preserve">連　　絡　　者　　名
</t>
    </r>
    <r>
      <rPr>
        <sz val="10"/>
        <rFont val="ＭＳ ゴシック"/>
        <family val="3"/>
      </rPr>
      <t>（事務的内容と技術的内容で別の方への連絡をご要望の場合は併記ください）</t>
    </r>
  </si>
  <si>
    <t>接続供給兼基本契約申込書別紙【需要場所の概要】</t>
  </si>
  <si>
    <r>
      <t>供給地点特定番号</t>
    </r>
    <r>
      <rPr>
        <sz val="9"/>
        <rFont val="ＭＳ ゴシック"/>
        <family val="3"/>
      </rPr>
      <t>*半角22桁</t>
    </r>
  </si>
  <si>
    <t>託送供給等約款における需要者に関する事項の遵守について承諾いただいているか</t>
  </si>
  <si>
    <r>
      <t>需要者の</t>
    </r>
    <r>
      <rPr>
        <sz val="11"/>
        <rFont val="ＭＳ Ｐゴシック"/>
        <family val="3"/>
      </rPr>
      <t>名称</t>
    </r>
  </si>
  <si>
    <r>
      <rPr>
        <sz val="14"/>
        <rFont val="ＭＳ Ｐゴシック"/>
        <family val="3"/>
      </rPr>
      <t>供給地点特定番号</t>
    </r>
    <r>
      <rPr>
        <sz val="11"/>
        <rFont val="ＭＳ Ｐゴシック"/>
        <family val="3"/>
      </rPr>
      <t xml:space="preserve">
＊22桁
ｽﾍﾟｰｽ等入力しないで下さい</t>
    </r>
  </si>
  <si>
    <t>託送供給等約款における需要者に関する事項の遵守について承諾いただいているか</t>
  </si>
  <si>
    <r>
      <rPr>
        <sz val="11"/>
        <rFont val="ＭＳ Ｐゴシック"/>
        <family val="3"/>
      </rPr>
      <t>会社・所属</t>
    </r>
  </si>
  <si>
    <t>接続供給兼基本契約申込書別紙【発電場所の概要（実需同時同量の場合）】</t>
  </si>
  <si>
    <r>
      <t>受電地点特定番号</t>
    </r>
    <r>
      <rPr>
        <sz val="9"/>
        <rFont val="ＭＳ ゴシック"/>
        <family val="3"/>
      </rPr>
      <t>*半角22桁</t>
    </r>
  </si>
  <si>
    <t>託送供給等約款における発電者に関する事項の遵守について承諾いただいているか</t>
  </si>
  <si>
    <t>接続供給兼基本契約申込書別紙【発電場所の概要（実需同時同量の場合）】（連記式）</t>
  </si>
  <si>
    <t>接続供給開始希望日</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</si>
  <si>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</si>
  <si>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</si>
  <si>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</si>
  <si>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</si>
  <si>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本申込書を受領する一般送配電事業者は，接続供給等の申込みおよび実施に際して得た情報を，託送供給等を実施する目的以外に使用いたしません。</t>
  </si>
  <si>
    <t>○○　○○</t>
  </si>
  <si>
    <t>●●　●●</t>
  </si>
  <si>
    <t>〒○○○－○○○○　○○県○○市○－○－○</t>
  </si>
  <si>
    <t>＊＊＊－＊＊＊－＊＊＊＊</t>
  </si>
  <si>
    <t>*****＠****.co.jp</t>
  </si>
  <si>
    <t>000-000</t>
  </si>
  <si>
    <t>1512345678901234567890</t>
  </si>
  <si>
    <t>○○株式会社</t>
  </si>
  <si>
    <t>○○カブシキカイシャ</t>
  </si>
  <si>
    <t>従来通り</t>
  </si>
  <si>
    <t>商用</t>
  </si>
  <si>
    <t>交流三相３線式</t>
  </si>
  <si>
    <t>○○　○○</t>
  </si>
  <si>
    <t>○○電気協会</t>
  </si>
  <si>
    <t>076-000-0000</t>
  </si>
  <si>
    <t>　○○県○○市○－○－○</t>
  </si>
  <si>
    <t>年　 月　 日</t>
  </si>
  <si>
    <t>北陸電力送配電株式会社</t>
  </si>
  <si>
    <t>北陸電力送配電株式会社</t>
  </si>
  <si>
    <t>北陸電力送配電株式会社</t>
  </si>
  <si>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</si>
  <si>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〇〇〇〇年〇月〇日</t>
  </si>
  <si>
    <t>〒○○○－○○○○　○○県○○市○－○－○</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</si>
</sst>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 numFmtId="221" formatCode="yyyy/m/d;@"/>
  </numFmts>
  <fonts count="1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b/>
      <sz val="9"/>
      <name val="ＭＳ Ｐ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i/>
      <sz val="9"/>
      <color indexed="8"/>
      <name val="ＭＳ Ｐゴシック"/>
      <family val="3"/>
    </font>
    <font>
      <sz val="12"/>
      <color indexed="10"/>
      <name val="ＭＳ ゴシック"/>
      <family val="3"/>
    </font>
    <font>
      <sz val="11"/>
      <color indexed="10"/>
      <name val="ＭＳ ゴシック"/>
      <family val="3"/>
    </font>
    <font>
      <b/>
      <sz val="10"/>
      <name val="ＭＳ Ｐゴシック"/>
      <family val="3"/>
    </font>
    <font>
      <b/>
      <sz val="11"/>
      <name val="ＭＳ Ｐ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sz val="12"/>
      <color indexed="8"/>
      <name val="ＭＳ Ｐゴシック"/>
      <family val="3"/>
    </font>
    <font>
      <sz val="12"/>
      <color indexed="10"/>
      <name val="ＭＳ Ｐゴシック"/>
      <family val="3"/>
    </font>
    <font>
      <i/>
      <sz val="9"/>
      <color indexed="9"/>
      <name val="ＭＳ Ｐゴシック"/>
      <family val="3"/>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name val="ＭＳ Ｐゴシック"/>
      <family val="3"/>
    </font>
    <font>
      <sz val="14"/>
      <color indexed="10"/>
      <name val="ＭＳ ゴシック"/>
      <family val="3"/>
    </font>
    <font>
      <sz val="9"/>
      <color indexed="10"/>
      <name val="ＭＳ ゴシック"/>
      <family val="3"/>
    </font>
    <font>
      <sz val="9"/>
      <name val="Meiryo UI"/>
      <family val="3"/>
    </font>
    <font>
      <sz val="11"/>
      <color indexed="10"/>
      <name val="HG丸ｺﾞｼｯｸM-PRO"/>
      <family val="3"/>
    </font>
    <font>
      <sz val="11"/>
      <color indexed="10"/>
      <name val="Calibri"/>
      <family val="2"/>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1"/>
      <color rgb="FFFF0000"/>
      <name val="ＭＳ ゴシック"/>
      <family val="3"/>
    </font>
    <font>
      <b/>
      <sz val="11"/>
      <color rgb="FFFF0000"/>
      <name val="ＭＳ ゴシック"/>
      <family val="3"/>
    </font>
    <font>
      <sz val="9"/>
      <color rgb="FFFF0000"/>
      <name val="ＭＳ ゴシック"/>
      <family val="3"/>
    </font>
    <font>
      <sz val="12"/>
      <color rgb="FFFF0000"/>
      <name val="ＭＳ ゴシック"/>
      <family val="3"/>
    </font>
    <font>
      <sz val="14"/>
      <color rgb="FFFF0000"/>
      <name val="ＭＳ ゴシック"/>
      <family val="3"/>
    </font>
    <font>
      <b/>
      <sz val="8"/>
      <name val="ＭＳ Ｐゴシック"/>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0">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thin"/>
      <bottom style="thin"/>
    </border>
    <border diagonalUp="1">
      <left style="thin"/>
      <right style="thin"/>
      <top style="thin"/>
      <bottom style="thin"/>
      <diagonal style="thin"/>
    </border>
    <border>
      <left style="thin"/>
      <right style="thin"/>
      <top>
        <color indexed="63"/>
      </top>
      <bottom>
        <color indexed="63"/>
      </bottom>
    </border>
    <border>
      <left style="hair"/>
      <right style="thin"/>
      <top style="hair"/>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thin"/>
      <bottom>
        <color indexed="63"/>
      </bottom>
    </border>
    <border>
      <left style="thin"/>
      <right style="thin"/>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style="thin"/>
    </border>
    <border>
      <left style="hair"/>
      <right>
        <color indexed="63"/>
      </right>
      <top style="thin"/>
      <bottom style="hair"/>
    </border>
    <border>
      <left style="thin"/>
      <right style="hair"/>
      <top style="hair"/>
      <bottom style="hair"/>
    </border>
    <border>
      <left style="thin"/>
      <right style="hair"/>
      <top style="thin"/>
      <bottom style="hair"/>
    </border>
    <border>
      <left style="hair"/>
      <right style="hair"/>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color indexed="63"/>
      </left>
      <right style="hair"/>
      <top style="hair"/>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8"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8"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8"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8"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8" fillId="6"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8" fillId="8"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8" fillId="10"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8" fillId="12"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8"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8" fillId="1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8" fillId="16"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8" fillId="17"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9" fillId="19"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19" fillId="21"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19"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19"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9" fillId="23"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9"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0" borderId="0" applyProtection="0">
      <alignment horizontal="right" vertical="center"/>
    </xf>
    <xf numFmtId="0" fontId="53" fillId="0" borderId="0" applyNumberFormat="0" applyFill="0" applyBorder="0" applyProtection="0">
      <alignment vertical="center"/>
    </xf>
    <xf numFmtId="0" fontId="54" fillId="0" borderId="0" applyNumberFormat="0" applyFill="0" applyBorder="0" applyAlignment="0" applyProtection="0"/>
    <xf numFmtId="185" fontId="55" fillId="0" borderId="0" applyFill="0" applyBorder="0">
      <alignment vertical="center"/>
      <protection/>
    </xf>
    <xf numFmtId="186" fontId="55" fillId="0" borderId="0" applyFill="0" applyBorder="0" applyAlignment="0">
      <protection/>
    </xf>
    <xf numFmtId="185" fontId="55" fillId="0" borderId="0" applyFill="0" applyBorder="0">
      <alignment vertical="center"/>
      <protection/>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8" fontId="44" fillId="0" borderId="0" applyFont="0" applyFill="0" applyBorder="0" applyAlignment="0" applyProtection="0"/>
    <xf numFmtId="0" fontId="57" fillId="0" borderId="0">
      <alignment horizontal="left"/>
      <protection/>
    </xf>
    <xf numFmtId="0" fontId="58" fillId="0" borderId="1" applyNumberFormat="0" applyFont="0" applyBorder="0">
      <alignment horizontal="center" vertical="center"/>
      <protection/>
    </xf>
    <xf numFmtId="0" fontId="0" fillId="0" borderId="0" applyBorder="0">
      <alignment/>
      <protection/>
    </xf>
    <xf numFmtId="0" fontId="59" fillId="0" borderId="0" applyFont="0" applyBorder="0">
      <alignment/>
      <protection/>
    </xf>
    <xf numFmtId="0" fontId="59" fillId="0" borderId="0" applyFont="0" applyBorder="0">
      <alignment/>
      <protection/>
    </xf>
    <xf numFmtId="0" fontId="59" fillId="0" borderId="0" applyFont="0" applyBorder="0">
      <alignment/>
      <protection/>
    </xf>
    <xf numFmtId="0" fontId="60" fillId="0" borderId="0">
      <alignment vertical="center"/>
      <protection/>
    </xf>
    <xf numFmtId="38" fontId="45" fillId="26" borderId="0" applyNumberFormat="0" applyBorder="0" applyAlignment="0" applyProtection="0"/>
    <xf numFmtId="0" fontId="61" fillId="27" borderId="0">
      <alignment/>
      <protection/>
    </xf>
    <xf numFmtId="0" fontId="46" fillId="0" borderId="2" applyNumberFormat="0" applyAlignment="0" applyProtection="0"/>
    <xf numFmtId="0" fontId="46" fillId="0" borderId="2" applyNumberFormat="0" applyAlignment="0" applyProtection="0"/>
    <xf numFmtId="0" fontId="46" fillId="0" borderId="3" applyNumberFormat="0" applyProtection="0">
      <alignment vertical="center"/>
    </xf>
    <xf numFmtId="0" fontId="46" fillId="0" borderId="3" applyNumberFormat="0" applyProtection="0">
      <alignment vertical="center"/>
    </xf>
    <xf numFmtId="0" fontId="46" fillId="0" borderId="4">
      <alignment horizontal="left" vertical="center"/>
      <protection/>
    </xf>
    <xf numFmtId="0" fontId="46" fillId="0" borderId="4">
      <alignment horizontal="left" vertical="center"/>
      <protection/>
    </xf>
    <xf numFmtId="0" fontId="46" fillId="0" borderId="5">
      <alignment horizontal="left" vertical="center"/>
      <protection/>
    </xf>
    <xf numFmtId="0" fontId="46" fillId="0" borderId="5">
      <alignment horizontal="left" vertical="center"/>
      <protection/>
    </xf>
    <xf numFmtId="0" fontId="62" fillId="0" borderId="0" applyNumberFormat="0" applyFill="0" applyBorder="0" applyAlignment="0" applyProtection="0"/>
    <xf numFmtId="0" fontId="63" fillId="0" borderId="0" applyBorder="0">
      <alignment/>
      <protection/>
    </xf>
    <xf numFmtId="10" fontId="45" fillId="28" borderId="6" applyNumberFormat="0" applyBorder="0" applyAlignment="0" applyProtection="0"/>
    <xf numFmtId="0" fontId="63"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184" fontId="44" fillId="0" borderId="0">
      <alignment/>
      <protection/>
    </xf>
    <xf numFmtId="184" fontId="44" fillId="0" borderId="0">
      <alignment/>
      <protection/>
    </xf>
    <xf numFmtId="191" fontId="64" fillId="0" borderId="0">
      <alignment/>
      <protection/>
    </xf>
    <xf numFmtId="191" fontId="64" fillId="0" borderId="0">
      <alignment/>
      <protection/>
    </xf>
    <xf numFmtId="0" fontId="44" fillId="0" borderId="0">
      <alignment/>
      <protection/>
    </xf>
    <xf numFmtId="10" fontId="44" fillId="0" borderId="0" applyFont="0" applyFill="0" applyBorder="0" applyAlignment="0" applyProtection="0"/>
    <xf numFmtId="4" fontId="57" fillId="0" borderId="0">
      <alignment horizontal="right"/>
      <protection/>
    </xf>
    <xf numFmtId="0" fontId="65" fillId="0" borderId="0" applyNumberFormat="0" applyFont="0" applyFill="0" applyBorder="0" applyAlignment="0" applyProtection="0"/>
    <xf numFmtId="0" fontId="66" fillId="0" borderId="7">
      <alignment horizontal="center"/>
      <protection/>
    </xf>
    <xf numFmtId="4" fontId="67" fillId="0" borderId="0">
      <alignment horizontal="right"/>
      <protection/>
    </xf>
    <xf numFmtId="4" fontId="68" fillId="29" borderId="8" applyNumberFormat="0" applyProtection="0">
      <alignment vertical="center"/>
    </xf>
    <xf numFmtId="4" fontId="69" fillId="29" borderId="8" applyNumberFormat="0" applyProtection="0">
      <alignment vertical="center"/>
    </xf>
    <xf numFmtId="4" fontId="68" fillId="29" borderId="8" applyNumberFormat="0" applyProtection="0">
      <alignment horizontal="left" vertical="center" indent="1"/>
    </xf>
    <xf numFmtId="0" fontId="68" fillId="29" borderId="8" applyNumberFormat="0" applyProtection="0">
      <alignment horizontal="left" vertical="top" indent="1"/>
    </xf>
    <xf numFmtId="4" fontId="68" fillId="30" borderId="0" applyNumberFormat="0" applyProtection="0">
      <alignment horizontal="left" vertical="center" indent="1"/>
    </xf>
    <xf numFmtId="4" fontId="55" fillId="3" borderId="8" applyNumberFormat="0" applyProtection="0">
      <alignment horizontal="right" vertical="center"/>
    </xf>
    <xf numFmtId="4" fontId="55" fillId="13" borderId="8" applyNumberFormat="0" applyProtection="0">
      <alignment horizontal="right" vertical="center"/>
    </xf>
    <xf numFmtId="4" fontId="55" fillId="31" borderId="8" applyNumberFormat="0" applyProtection="0">
      <alignment horizontal="right" vertical="center"/>
    </xf>
    <xf numFmtId="4" fontId="55" fillId="18" borderId="8" applyNumberFormat="0" applyProtection="0">
      <alignment horizontal="right" vertical="center"/>
    </xf>
    <xf numFmtId="4" fontId="55" fillId="25" borderId="8" applyNumberFormat="0" applyProtection="0">
      <alignment horizontal="right" vertical="center"/>
    </xf>
    <xf numFmtId="4" fontId="55" fillId="32" borderId="8" applyNumberFormat="0" applyProtection="0">
      <alignment horizontal="right" vertical="center"/>
    </xf>
    <xf numFmtId="4" fontId="55" fillId="33" borderId="8" applyNumberFormat="0" applyProtection="0">
      <alignment horizontal="right" vertical="center"/>
    </xf>
    <xf numFmtId="4" fontId="55" fillId="34" borderId="8" applyNumberFormat="0" applyProtection="0">
      <alignment horizontal="right" vertical="center"/>
    </xf>
    <xf numFmtId="4" fontId="55" fillId="14" borderId="8" applyNumberFormat="0" applyProtection="0">
      <alignment horizontal="right" vertical="center"/>
    </xf>
    <xf numFmtId="4" fontId="68" fillId="35" borderId="9" applyNumberFormat="0" applyProtection="0">
      <alignment horizontal="left" vertical="center" indent="1"/>
    </xf>
    <xf numFmtId="4" fontId="55" fillId="36" borderId="0" applyNumberFormat="0" applyProtection="0">
      <alignment horizontal="left" vertical="center" indent="1"/>
    </xf>
    <xf numFmtId="4" fontId="70" fillId="37" borderId="0" applyNumberFormat="0" applyProtection="0">
      <alignment horizontal="left" vertical="center" indent="1"/>
    </xf>
    <xf numFmtId="4" fontId="55" fillId="30" borderId="8" applyNumberFormat="0" applyProtection="0">
      <alignment horizontal="right" vertical="center"/>
    </xf>
    <xf numFmtId="4" fontId="55" fillId="36" borderId="0" applyNumberFormat="0" applyProtection="0">
      <alignment horizontal="left" vertical="center" indent="1"/>
    </xf>
    <xf numFmtId="4" fontId="55" fillId="30" borderId="0" applyNumberFormat="0" applyProtection="0">
      <alignment horizontal="left" vertical="center" indent="1"/>
    </xf>
    <xf numFmtId="0" fontId="44" fillId="37" borderId="8" applyNumberFormat="0" applyProtection="0">
      <alignment horizontal="left" vertical="center" indent="1"/>
    </xf>
    <xf numFmtId="0" fontId="44" fillId="37" borderId="8" applyNumberFormat="0" applyProtection="0">
      <alignment horizontal="left" vertical="top" indent="1"/>
    </xf>
    <xf numFmtId="0" fontId="44" fillId="30" borderId="8" applyNumberFormat="0" applyProtection="0">
      <alignment horizontal="left" vertical="center" indent="1"/>
    </xf>
    <xf numFmtId="0" fontId="44" fillId="30" borderId="8" applyNumberFormat="0" applyProtection="0">
      <alignment horizontal="left" vertical="top" indent="1"/>
    </xf>
    <xf numFmtId="0" fontId="44" fillId="11" borderId="8" applyNumberFormat="0" applyProtection="0">
      <alignment horizontal="left" vertical="center" indent="1"/>
    </xf>
    <xf numFmtId="0" fontId="44" fillId="11" borderId="8" applyNumberFormat="0" applyProtection="0">
      <alignment horizontal="left" vertical="top" indent="1"/>
    </xf>
    <xf numFmtId="0" fontId="44" fillId="36" borderId="8" applyNumberFormat="0" applyProtection="0">
      <alignment horizontal="left" vertical="center" indent="1"/>
    </xf>
    <xf numFmtId="0" fontId="44" fillId="36" borderId="8" applyNumberFormat="0" applyProtection="0">
      <alignment horizontal="left" vertical="top" indent="1"/>
    </xf>
    <xf numFmtId="4" fontId="55" fillId="28" borderId="8" applyNumberFormat="0" applyProtection="0">
      <alignment vertical="center"/>
    </xf>
    <xf numFmtId="4" fontId="71" fillId="28" borderId="8" applyNumberFormat="0" applyProtection="0">
      <alignment vertical="center"/>
    </xf>
    <xf numFmtId="4" fontId="55" fillId="28" borderId="8" applyNumberFormat="0" applyProtection="0">
      <alignment horizontal="left" vertical="center" indent="1"/>
    </xf>
    <xf numFmtId="0" fontId="55" fillId="28" borderId="8" applyNumberFormat="0" applyProtection="0">
      <alignment horizontal="left" vertical="top" indent="1"/>
    </xf>
    <xf numFmtId="4" fontId="55" fillId="36" borderId="8" applyNumberFormat="0" applyProtection="0">
      <alignment horizontal="right" vertical="center"/>
    </xf>
    <xf numFmtId="4" fontId="71" fillId="36" borderId="8" applyNumberFormat="0" applyProtection="0">
      <alignment horizontal="right" vertical="center"/>
    </xf>
    <xf numFmtId="4" fontId="55" fillId="30" borderId="8" applyNumberFormat="0" applyProtection="0">
      <alignment horizontal="left" vertical="center" indent="1"/>
    </xf>
    <xf numFmtId="0" fontId="55" fillId="30" borderId="8" applyNumberFormat="0" applyProtection="0">
      <alignment horizontal="left" vertical="top" indent="1"/>
    </xf>
    <xf numFmtId="4" fontId="72" fillId="38" borderId="0" applyNumberFormat="0" applyProtection="0">
      <alignment horizontal="left" vertical="center" indent="1"/>
    </xf>
    <xf numFmtId="4" fontId="73" fillId="36" borderId="8" applyNumberFormat="0" applyProtection="0">
      <alignment horizontal="right" vertical="center"/>
    </xf>
    <xf numFmtId="0" fontId="74" fillId="0" borderId="0">
      <alignment horizontal="left"/>
      <protection/>
    </xf>
    <xf numFmtId="1" fontId="60" fillId="0" borderId="0" applyBorder="0">
      <alignment horizontal="left" vertical="top" wrapText="1"/>
      <protection/>
    </xf>
    <xf numFmtId="0" fontId="65" fillId="0" borderId="0">
      <alignment/>
      <protection/>
    </xf>
    <xf numFmtId="0" fontId="75" fillId="0" borderId="0">
      <alignment/>
      <protection/>
    </xf>
    <xf numFmtId="0" fontId="76"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50" fillId="0" borderId="0">
      <alignment vertical="center"/>
      <protection/>
    </xf>
    <xf numFmtId="0" fontId="119" fillId="39"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19" fillId="4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19" fillId="42"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19" fillId="43"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9" fillId="4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9" fillId="45"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98" fontId="77" fillId="0" borderId="10" applyFont="0" applyFill="0" applyBorder="0" applyAlignment="0" applyProtection="0"/>
    <xf numFmtId="0" fontId="44" fillId="0" borderId="0">
      <alignment/>
      <protection/>
    </xf>
    <xf numFmtId="0" fontId="44" fillId="0" borderId="0" applyNumberFormat="0" applyFill="0" applyBorder="0" applyAlignment="0" applyProtection="0"/>
    <xf numFmtId="0" fontId="1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1" fillId="46" borderId="11" applyNumberFormat="0" applyAlignment="0" applyProtection="0"/>
    <xf numFmtId="0" fontId="30"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122" fillId="48"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23" fillId="0" borderId="15"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97" fillId="0" borderId="0">
      <alignment/>
      <protection/>
    </xf>
    <xf numFmtId="0" fontId="124" fillId="50"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6" fillId="0" borderId="17" applyNumberFormat="0" applyFont="0" applyFill="0" applyBorder="0" applyProtection="0">
      <alignment vertical="top" wrapText="1"/>
    </xf>
    <xf numFmtId="0" fontId="86" fillId="0" borderId="17" applyNumberFormat="0" applyFont="0" applyFill="0" applyBorder="0" applyProtection="0">
      <alignment vertical="center" wrapText="1"/>
    </xf>
    <xf numFmtId="0" fontId="125" fillId="51" borderId="18" applyNumberFormat="0" applyAlignment="0" applyProtection="0"/>
    <xf numFmtId="0" fontId="34"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126"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7" fillId="0" borderId="20"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128" fillId="0" borderId="22"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129"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2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30" fillId="0" borderId="26"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131" fillId="51" borderId="28" applyNumberFormat="0" applyAlignment="0" applyProtection="0"/>
    <xf numFmtId="0" fontId="3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0" fillId="0" borderId="0">
      <alignment/>
      <protection/>
    </xf>
    <xf numFmtId="0" fontId="90" fillId="0" borderId="0">
      <alignment vertical="top"/>
      <protection/>
    </xf>
    <xf numFmtId="0" fontId="91" fillId="0" borderId="0" applyFill="0" applyAlignment="0">
      <protection/>
    </xf>
    <xf numFmtId="0" fontId="13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99" fontId="93" fillId="0" borderId="30" applyFont="0" applyFill="0" applyBorder="0" applyAlignment="0" applyProtection="0"/>
    <xf numFmtId="194" fontId="94" fillId="0" borderId="0" applyFont="0" applyFill="0" applyBorder="0" applyAlignment="0" applyProtection="0"/>
    <xf numFmtId="195" fontId="94"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182" fontId="43" fillId="0" borderId="0" applyFill="0" applyBorder="0" applyProtection="0">
      <alignment horizontal="center" vertical="center"/>
    </xf>
    <xf numFmtId="182" fontId="43" fillId="0" borderId="31" applyFill="0" applyBorder="0" applyProtection="0">
      <alignment horizontal="center"/>
    </xf>
    <xf numFmtId="0" fontId="133" fillId="52" borderId="18" applyNumberFormat="0" applyAlignment="0" applyProtection="0"/>
    <xf numFmtId="0" fontId="41" fillId="9" borderId="19" applyNumberFormat="0" applyAlignment="0" applyProtection="0"/>
    <xf numFmtId="0" fontId="95"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9"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63"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63" fillId="0" borderId="0">
      <alignment vertical="center"/>
      <protection/>
    </xf>
    <xf numFmtId="0" fontId="63" fillId="0" borderId="0">
      <alignment vertical="center"/>
      <protection/>
    </xf>
    <xf numFmtId="0" fontId="96" fillId="0" borderId="0">
      <alignment vertical="center"/>
      <protection/>
    </xf>
    <xf numFmtId="0" fontId="96"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97"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5" fillId="0" borderId="0">
      <alignment/>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9"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7" fillId="0" borderId="0">
      <alignment/>
      <protection/>
    </xf>
    <xf numFmtId="0" fontId="97" fillId="0" borderId="0">
      <alignment/>
      <protection/>
    </xf>
    <xf numFmtId="0" fontId="0" fillId="0" borderId="0">
      <alignment/>
      <protection/>
    </xf>
    <xf numFmtId="49" fontId="63" fillId="0" borderId="0">
      <alignment vertical="top"/>
      <protection/>
    </xf>
    <xf numFmtId="0" fontId="3" fillId="0" borderId="0" applyNumberFormat="0" applyFill="0" applyBorder="0" applyAlignment="0" applyProtection="0"/>
    <xf numFmtId="197" fontId="98" fillId="0" borderId="0">
      <alignment/>
      <protection/>
    </xf>
    <xf numFmtId="197" fontId="98" fillId="0" borderId="0">
      <alignment/>
      <protection/>
    </xf>
    <xf numFmtId="0" fontId="99" fillId="0" borderId="0">
      <alignment/>
      <protection/>
    </xf>
    <xf numFmtId="0" fontId="86" fillId="0" borderId="0" applyNumberFormat="0" applyFont="0" applyBorder="0" applyAlignment="0" applyProtection="0"/>
    <xf numFmtId="0" fontId="86" fillId="53" borderId="0" applyNumberFormat="0" applyFont="0" applyBorder="0" applyAlignment="0" applyProtection="0"/>
    <xf numFmtId="0" fontId="134" fillId="5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1" fillId="0" borderId="0">
      <alignment/>
      <protection/>
    </xf>
    <xf numFmtId="0" fontId="0" fillId="0" borderId="0">
      <alignment vertical="center"/>
      <protection/>
    </xf>
    <xf numFmtId="0" fontId="0" fillId="0" borderId="0">
      <alignment/>
      <protection/>
    </xf>
  </cellStyleXfs>
  <cellXfs count="957">
    <xf numFmtId="0" fontId="0" fillId="0" borderId="0" xfId="0" applyAlignment="1">
      <alignment vertical="center"/>
    </xf>
    <xf numFmtId="0" fontId="8" fillId="55" borderId="0" xfId="1111" applyFont="1" applyFill="1">
      <alignment/>
      <protection/>
    </xf>
    <xf numFmtId="0" fontId="5" fillId="0" borderId="0" xfId="0" applyFont="1" applyAlignment="1">
      <alignment vertical="center"/>
    </xf>
    <xf numFmtId="0" fontId="5" fillId="0" borderId="6" xfId="0" applyFont="1" applyBorder="1" applyAlignment="1">
      <alignmen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180"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0" fontId="5" fillId="0" borderId="0" xfId="0" applyFont="1" applyFill="1" applyAlignment="1">
      <alignment vertical="center"/>
    </xf>
    <xf numFmtId="0" fontId="13" fillId="0" borderId="6" xfId="0" applyFont="1" applyFill="1" applyBorder="1" applyAlignment="1">
      <alignment horizontal="center" vertical="center"/>
    </xf>
    <xf numFmtId="56" fontId="5" fillId="0" borderId="6" xfId="0" applyNumberFormat="1" applyFont="1" applyBorder="1" applyAlignment="1">
      <alignment vertical="center"/>
    </xf>
    <xf numFmtId="178" fontId="12" fillId="0" borderId="6" xfId="0" applyNumberFormat="1" applyFont="1" applyBorder="1" applyAlignment="1">
      <alignment horizontal="center" vertical="center"/>
    </xf>
    <xf numFmtId="180" fontId="5" fillId="0" borderId="6" xfId="0" applyNumberFormat="1" applyFont="1" applyBorder="1" applyAlignment="1">
      <alignment vertical="center"/>
    </xf>
    <xf numFmtId="0" fontId="5" fillId="0" borderId="0" xfId="0" applyFont="1" applyAlignment="1">
      <alignment horizontal="center" vertical="center"/>
    </xf>
    <xf numFmtId="0" fontId="8" fillId="0" borderId="32" xfId="1111" applyFont="1" applyFill="1" applyBorder="1" applyAlignment="1">
      <alignment horizontal="center" vertical="center" shrinkToFit="1"/>
      <protection/>
    </xf>
    <xf numFmtId="0" fontId="14" fillId="0" borderId="32" xfId="1111" applyFont="1" applyFill="1" applyBorder="1" applyAlignment="1">
      <alignment horizontal="center" vertical="center"/>
      <protection/>
    </xf>
    <xf numFmtId="0" fontId="4" fillId="0" borderId="33" xfId="0" applyFont="1" applyFill="1" applyBorder="1" applyAlignment="1">
      <alignment vertical="center"/>
    </xf>
    <xf numFmtId="0" fontId="14" fillId="0" borderId="10" xfId="1111" applyFont="1" applyFill="1" applyBorder="1" applyAlignment="1">
      <alignment vertical="center"/>
      <protection/>
    </xf>
    <xf numFmtId="178" fontId="18" fillId="0" borderId="6" xfId="0" applyNumberFormat="1" applyFont="1" applyFill="1" applyBorder="1" applyAlignment="1">
      <alignment horizontal="center" vertical="center"/>
    </xf>
    <xf numFmtId="180" fontId="4" fillId="0" borderId="6" xfId="0" applyNumberFormat="1" applyFont="1" applyFill="1" applyBorder="1" applyAlignment="1">
      <alignment vertical="center"/>
    </xf>
    <xf numFmtId="181" fontId="4" fillId="0" borderId="6" xfId="0" applyNumberFormat="1" applyFont="1" applyFill="1" applyBorder="1" applyAlignment="1">
      <alignment vertical="center"/>
    </xf>
    <xf numFmtId="0" fontId="9" fillId="55" borderId="0" xfId="0" applyFont="1" applyFill="1" applyAlignment="1">
      <alignment horizontal="right" vertical="center"/>
    </xf>
    <xf numFmtId="0" fontId="8" fillId="55" borderId="34" xfId="1111" applyFont="1" applyFill="1" applyBorder="1">
      <alignment/>
      <protection/>
    </xf>
    <xf numFmtId="0" fontId="5" fillId="28" borderId="6" xfId="0" applyFont="1" applyFill="1" applyBorder="1" applyAlignment="1">
      <alignment horizontal="center" vertical="center"/>
    </xf>
    <xf numFmtId="178" fontId="20" fillId="0" borderId="6" xfId="0" applyNumberFormat="1" applyFont="1" applyFill="1" applyBorder="1" applyAlignment="1">
      <alignment horizontal="center" vertical="center"/>
    </xf>
    <xf numFmtId="0" fontId="21" fillId="0" borderId="10" xfId="1111" applyFont="1" applyFill="1" applyBorder="1" applyAlignment="1">
      <alignment vertical="center"/>
      <protection/>
    </xf>
    <xf numFmtId="0" fontId="9" fillId="55" borderId="35" xfId="1111" applyFont="1" applyFill="1" applyBorder="1" applyAlignment="1">
      <alignment vertical="center" wrapText="1"/>
      <protection/>
    </xf>
    <xf numFmtId="0" fontId="9" fillId="55" borderId="36" xfId="1111" applyFont="1" applyFill="1" applyBorder="1" applyAlignment="1">
      <alignment vertical="center" wrapText="1"/>
      <protection/>
    </xf>
    <xf numFmtId="0" fontId="9" fillId="55" borderId="1" xfId="1111" applyFont="1" applyFill="1" applyBorder="1" applyAlignment="1">
      <alignment vertical="center" wrapText="1"/>
      <protection/>
    </xf>
    <xf numFmtId="0" fontId="14" fillId="55" borderId="37" xfId="1111" applyFont="1" applyFill="1" applyBorder="1" applyAlignment="1">
      <alignment/>
      <protection/>
    </xf>
    <xf numFmtId="0" fontId="14" fillId="55" borderId="38" xfId="1111" applyFont="1" applyFill="1" applyBorder="1" applyAlignment="1">
      <alignment/>
      <protection/>
    </xf>
    <xf numFmtId="0" fontId="14" fillId="55" borderId="39" xfId="1111" applyFont="1" applyFill="1" applyBorder="1" applyAlignment="1">
      <alignment/>
      <protection/>
    </xf>
    <xf numFmtId="0" fontId="15" fillId="55" borderId="35" xfId="1111" applyFont="1" applyFill="1" applyBorder="1" applyAlignment="1">
      <alignment vertical="center"/>
      <protection/>
    </xf>
    <xf numFmtId="0" fontId="14" fillId="55" borderId="0" xfId="1111" applyFont="1" applyFill="1" applyAlignment="1">
      <alignment horizontal="right"/>
      <protection/>
    </xf>
    <xf numFmtId="0" fontId="14" fillId="55" borderId="0" xfId="1111" applyFont="1" applyFill="1">
      <alignment/>
      <protection/>
    </xf>
    <xf numFmtId="176" fontId="9" fillId="55" borderId="40" xfId="1111" applyNumberFormat="1" applyFont="1" applyFill="1" applyBorder="1" applyAlignment="1">
      <alignment vertical="center"/>
      <protection/>
    </xf>
    <xf numFmtId="180" fontId="0" fillId="0" borderId="6" xfId="0" applyNumberFormat="1" applyFont="1" applyFill="1" applyBorder="1" applyAlignment="1">
      <alignment vertical="center"/>
    </xf>
    <xf numFmtId="176" fontId="4" fillId="0" borderId="6" xfId="0" applyNumberFormat="1" applyFont="1" applyFill="1" applyBorder="1" applyAlignment="1">
      <alignment vertical="center"/>
    </xf>
    <xf numFmtId="176" fontId="0" fillId="0" borderId="6" xfId="0" applyNumberFormat="1" applyFont="1" applyFill="1" applyBorder="1" applyAlignment="1">
      <alignment vertical="center"/>
    </xf>
    <xf numFmtId="181" fontId="0" fillId="0" borderId="6" xfId="0" applyNumberFormat="1" applyFont="1" applyFill="1" applyBorder="1" applyAlignment="1">
      <alignment vertical="center"/>
    </xf>
    <xf numFmtId="0" fontId="9" fillId="55" borderId="0" xfId="0" applyFont="1" applyFill="1" applyAlignment="1">
      <alignment vertical="center"/>
    </xf>
    <xf numFmtId="0" fontId="23" fillId="55" borderId="0" xfId="0" applyFont="1" applyFill="1" applyAlignment="1">
      <alignment vertical="center"/>
    </xf>
    <xf numFmtId="0" fontId="9" fillId="55" borderId="10" xfId="0" applyFont="1" applyFill="1" applyBorder="1" applyAlignment="1">
      <alignment vertical="center"/>
    </xf>
    <xf numFmtId="0" fontId="9" fillId="55" borderId="31" xfId="0" applyFont="1" applyFill="1" applyBorder="1" applyAlignment="1">
      <alignment vertical="center"/>
    </xf>
    <xf numFmtId="0" fontId="9" fillId="55" borderId="41" xfId="0" applyFont="1" applyFill="1" applyBorder="1" applyAlignment="1">
      <alignment vertical="center"/>
    </xf>
    <xf numFmtId="0" fontId="9" fillId="55" borderId="42" xfId="0" applyFont="1" applyFill="1" applyBorder="1" applyAlignment="1">
      <alignment horizontal="center" vertical="center"/>
    </xf>
    <xf numFmtId="0" fontId="9" fillId="55" borderId="36" xfId="0" applyFont="1" applyFill="1" applyBorder="1" applyAlignment="1">
      <alignment horizontal="center" vertical="center"/>
    </xf>
    <xf numFmtId="0" fontId="9" fillId="55" borderId="43" xfId="0" applyFont="1" applyFill="1" applyBorder="1" applyAlignment="1">
      <alignment horizontal="center" vertical="center"/>
    </xf>
    <xf numFmtId="0" fontId="9" fillId="55" borderId="44" xfId="0" applyFont="1" applyFill="1" applyBorder="1" applyAlignment="1">
      <alignment horizontal="center" vertical="center"/>
    </xf>
    <xf numFmtId="0" fontId="9" fillId="55" borderId="45" xfId="0" applyFont="1" applyFill="1" applyBorder="1" applyAlignment="1">
      <alignment horizontal="center" vertical="center"/>
    </xf>
    <xf numFmtId="177" fontId="4" fillId="56" borderId="6" xfId="0" applyNumberFormat="1" applyFont="1" applyFill="1" applyBorder="1" applyAlignment="1">
      <alignment vertical="center"/>
    </xf>
    <xf numFmtId="0" fontId="4" fillId="56" borderId="33" xfId="0" applyFont="1" applyFill="1" applyBorder="1" applyAlignment="1">
      <alignment vertical="center"/>
    </xf>
    <xf numFmtId="56" fontId="5" fillId="56" borderId="6" xfId="0" applyNumberFormat="1" applyFont="1" applyFill="1" applyBorder="1" applyAlignment="1">
      <alignment vertical="center"/>
    </xf>
    <xf numFmtId="0" fontId="5" fillId="56" borderId="6" xfId="0" applyFont="1" applyFill="1" applyBorder="1" applyAlignment="1">
      <alignment vertical="center"/>
    </xf>
    <xf numFmtId="0" fontId="4" fillId="56" borderId="6" xfId="0" applyFont="1" applyFill="1" applyBorder="1" applyAlignment="1">
      <alignment vertical="center"/>
    </xf>
    <xf numFmtId="180" fontId="4" fillId="56" borderId="6" xfId="0" applyNumberFormat="1" applyFont="1" applyFill="1" applyBorder="1" applyAlignment="1">
      <alignment vertical="center"/>
    </xf>
    <xf numFmtId="176" fontId="4"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176" fontId="0" fillId="56" borderId="6" xfId="0" applyNumberFormat="1" applyFont="1" applyFill="1" applyBorder="1" applyAlignment="1">
      <alignment vertical="center"/>
    </xf>
    <xf numFmtId="180" fontId="5" fillId="56" borderId="6" xfId="0" applyNumberFormat="1" applyFont="1" applyFill="1" applyBorder="1" applyAlignment="1">
      <alignment vertical="center"/>
    </xf>
    <xf numFmtId="0" fontId="5" fillId="56" borderId="6" xfId="0" applyNumberFormat="1" applyFont="1" applyFill="1" applyBorder="1" applyAlignment="1">
      <alignment vertical="center"/>
    </xf>
    <xf numFmtId="179" fontId="5" fillId="56" borderId="6" xfId="0" applyNumberFormat="1" applyFont="1" applyFill="1" applyBorder="1" applyAlignment="1">
      <alignment vertical="center"/>
    </xf>
    <xf numFmtId="181" fontId="4" fillId="11" borderId="6" xfId="0" applyNumberFormat="1" applyFont="1" applyFill="1" applyBorder="1" applyAlignment="1">
      <alignment vertical="center"/>
    </xf>
    <xf numFmtId="180" fontId="4" fillId="11" borderId="6" xfId="0" applyNumberFormat="1" applyFont="1" applyFill="1" applyBorder="1" applyAlignment="1">
      <alignment vertical="center"/>
    </xf>
    <xf numFmtId="181" fontId="0" fillId="11" borderId="6" xfId="0" applyNumberFormat="1" applyFont="1" applyFill="1" applyBorder="1" applyAlignment="1">
      <alignment vertical="center"/>
    </xf>
    <xf numFmtId="180" fontId="0" fillId="11" borderId="6" xfId="0" applyNumberFormat="1" applyFont="1" applyFill="1" applyBorder="1" applyAlignment="1">
      <alignment vertical="center"/>
    </xf>
    <xf numFmtId="181" fontId="5" fillId="11" borderId="6" xfId="0" applyNumberFormat="1" applyFont="1" applyFill="1" applyBorder="1" applyAlignment="1">
      <alignment vertical="center"/>
    </xf>
    <xf numFmtId="180" fontId="5" fillId="11" borderId="6" xfId="0" applyNumberFormat="1" applyFont="1" applyFill="1" applyBorder="1" applyAlignment="1">
      <alignment vertical="center"/>
    </xf>
    <xf numFmtId="56" fontId="5" fillId="0" borderId="6" xfId="0" applyNumberFormat="1" applyFont="1" applyBorder="1" applyAlignment="1">
      <alignment vertical="center" wrapText="1"/>
    </xf>
    <xf numFmtId="49" fontId="4" fillId="56" borderId="6" xfId="0" applyNumberFormat="1" applyFont="1" applyFill="1" applyBorder="1" applyAlignment="1">
      <alignment horizontal="center" vertical="center"/>
    </xf>
    <xf numFmtId="49" fontId="5" fillId="56" borderId="6" xfId="0" applyNumberFormat="1" applyFont="1" applyFill="1" applyBorder="1" applyAlignment="1">
      <alignment horizontal="center" vertical="center"/>
    </xf>
    <xf numFmtId="179" fontId="5" fillId="56" borderId="6" xfId="0" applyNumberFormat="1" applyFont="1" applyFill="1" applyBorder="1" applyAlignment="1">
      <alignment vertical="center" wrapText="1"/>
    </xf>
    <xf numFmtId="180" fontId="0" fillId="0" borderId="6" xfId="0" applyNumberFormat="1" applyFont="1" applyFill="1" applyBorder="1" applyAlignment="1">
      <alignment horizontal="right" vertical="center"/>
    </xf>
    <xf numFmtId="180" fontId="5" fillId="56" borderId="6" xfId="0" applyNumberFormat="1" applyFont="1" applyFill="1" applyBorder="1" applyAlignment="1">
      <alignment horizontal="right" vertical="center"/>
    </xf>
    <xf numFmtId="38" fontId="0" fillId="0" borderId="6" xfId="791" applyFont="1" applyFill="1" applyBorder="1" applyAlignment="1">
      <alignment vertical="center"/>
    </xf>
    <xf numFmtId="0" fontId="18" fillId="0" borderId="6" xfId="0" applyFont="1" applyFill="1" applyBorder="1" applyAlignment="1">
      <alignment horizontal="center" vertical="center"/>
    </xf>
    <xf numFmtId="177" fontId="0" fillId="56" borderId="6" xfId="0" applyNumberFormat="1" applyFont="1" applyFill="1" applyBorder="1" applyAlignment="1">
      <alignment vertical="center"/>
    </xf>
    <xf numFmtId="56" fontId="5" fillId="56" borderId="6" xfId="0" applyNumberFormat="1" applyFont="1" applyFill="1" applyBorder="1" applyAlignment="1">
      <alignment vertical="center" wrapText="1"/>
    </xf>
    <xf numFmtId="207" fontId="5" fillId="56" borderId="6" xfId="0" applyNumberFormat="1" applyFont="1" applyFill="1" applyBorder="1" applyAlignment="1">
      <alignment horizontal="center" vertical="center"/>
    </xf>
    <xf numFmtId="49" fontId="0" fillId="56" borderId="6" xfId="0" applyNumberFormat="1" applyFont="1" applyFill="1" applyBorder="1" applyAlignment="1">
      <alignment horizontal="center" vertical="center"/>
    </xf>
    <xf numFmtId="49" fontId="0" fillId="56" borderId="6" xfId="0" applyNumberFormat="1" applyFill="1" applyBorder="1" applyAlignment="1">
      <alignment horizontal="center" vertical="center"/>
    </xf>
    <xf numFmtId="0" fontId="6" fillId="0" borderId="0" xfId="0" applyFont="1" applyAlignment="1">
      <alignment vertical="center"/>
    </xf>
    <xf numFmtId="0" fontId="21" fillId="0" borderId="0" xfId="1111" applyFont="1" applyFill="1">
      <alignment/>
      <protection/>
    </xf>
    <xf numFmtId="0" fontId="8" fillId="0" borderId="0" xfId="1111" applyFont="1" applyFill="1">
      <alignment/>
      <protection/>
    </xf>
    <xf numFmtId="0" fontId="6" fillId="0" borderId="0" xfId="0" applyFont="1" applyAlignment="1">
      <alignment horizontal="right" vertical="center"/>
    </xf>
    <xf numFmtId="0" fontId="21" fillId="0" borderId="34" xfId="1111" applyFont="1" applyFill="1" applyBorder="1">
      <alignment/>
      <protection/>
    </xf>
    <xf numFmtId="0" fontId="48" fillId="55" borderId="0" xfId="1111" applyFont="1" applyFill="1" applyBorder="1" applyAlignment="1">
      <alignment horizontal="left" vertical="center" wrapText="1"/>
      <protection/>
    </xf>
    <xf numFmtId="0" fontId="5" fillId="0" borderId="6" xfId="0" applyFont="1" applyFill="1" applyBorder="1" applyAlignment="1">
      <alignment vertical="center"/>
    </xf>
    <xf numFmtId="0" fontId="5" fillId="0" borderId="6" xfId="0" applyFont="1" applyBorder="1" applyAlignment="1">
      <alignment horizontal="left" vertical="center"/>
    </xf>
    <xf numFmtId="179" fontId="5" fillId="0" borderId="6" xfId="0" applyNumberFormat="1" applyFont="1" applyFill="1" applyBorder="1" applyAlignment="1">
      <alignment horizontal="left" vertical="center"/>
    </xf>
    <xf numFmtId="0" fontId="0" fillId="0" borderId="6" xfId="0" applyFont="1" applyFill="1" applyBorder="1" applyAlignment="1">
      <alignment horizontal="left" vertical="center"/>
    </xf>
    <xf numFmtId="179" fontId="5" fillId="0" borderId="6" xfId="0" applyNumberFormat="1" applyFont="1" applyBorder="1" applyAlignment="1">
      <alignment horizontal="left" vertical="center"/>
    </xf>
    <xf numFmtId="0" fontId="102" fillId="0" borderId="32" xfId="1111" applyFont="1" applyFill="1" applyBorder="1" applyAlignment="1">
      <alignment horizontal="left" vertical="center" shrinkToFit="1"/>
      <protection/>
    </xf>
    <xf numFmtId="178" fontId="20" fillId="0" borderId="6" xfId="0" applyNumberFormat="1" applyFont="1" applyFill="1" applyBorder="1" applyAlignment="1">
      <alignment horizontal="left" vertical="center"/>
    </xf>
    <xf numFmtId="181"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6"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180" fontId="5" fillId="0" borderId="46" xfId="0" applyNumberFormat="1" applyFont="1" applyBorder="1" applyAlignment="1">
      <alignment horizontal="left" vertical="center"/>
    </xf>
    <xf numFmtId="180" fontId="5" fillId="0" borderId="32" xfId="0" applyNumberFormat="1" applyFont="1" applyBorder="1" applyAlignment="1">
      <alignment horizontal="left" vertical="center"/>
    </xf>
    <xf numFmtId="180" fontId="5" fillId="0" borderId="42" xfId="0" applyNumberFormat="1" applyFont="1" applyBorder="1" applyAlignment="1">
      <alignment horizontal="left" vertical="center"/>
    </xf>
    <xf numFmtId="56" fontId="20" fillId="0" borderId="42" xfId="0" applyNumberFormat="1" applyFont="1" applyFill="1" applyBorder="1" applyAlignment="1">
      <alignment horizontal="left" vertical="center"/>
    </xf>
    <xf numFmtId="0" fontId="13" fillId="0" borderId="6" xfId="0" applyFont="1" applyFill="1" applyBorder="1" applyAlignment="1">
      <alignment horizontal="left" vertical="center"/>
    </xf>
    <xf numFmtId="0" fontId="0" fillId="0" borderId="33" xfId="0" applyFont="1" applyFill="1" applyBorder="1" applyAlignment="1">
      <alignment horizontal="left" vertical="center"/>
    </xf>
    <xf numFmtId="56" fontId="5" fillId="0" borderId="6" xfId="0" applyNumberFormat="1" applyFont="1" applyBorder="1" applyAlignment="1">
      <alignment horizontal="left" vertical="center"/>
    </xf>
    <xf numFmtId="0" fontId="5" fillId="0" borderId="46" xfId="0" applyFont="1" applyBorder="1" applyAlignment="1">
      <alignment horizontal="left" vertical="center"/>
    </xf>
    <xf numFmtId="0" fontId="4" fillId="0" borderId="6" xfId="0" applyFont="1" applyFill="1" applyBorder="1" applyAlignment="1">
      <alignment horizontal="left" vertical="center"/>
    </xf>
    <xf numFmtId="0" fontId="4" fillId="0" borderId="33" xfId="0" applyFont="1" applyFill="1" applyBorder="1" applyAlignment="1">
      <alignment horizontal="left" vertical="center"/>
    </xf>
    <xf numFmtId="0" fontId="103" fillId="0" borderId="32" xfId="1111" applyFont="1" applyFill="1" applyBorder="1" applyAlignment="1">
      <alignment horizontal="left" vertical="center"/>
      <protection/>
    </xf>
    <xf numFmtId="178" fontId="18" fillId="0" borderId="6" xfId="0" applyNumberFormat="1" applyFont="1" applyFill="1" applyBorder="1" applyAlignment="1">
      <alignment horizontal="left" vertical="center"/>
    </xf>
    <xf numFmtId="181"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3" fontId="4" fillId="0" borderId="42" xfId="0" applyNumberFormat="1" applyFont="1" applyFill="1" applyBorder="1" applyAlignment="1">
      <alignment horizontal="left" vertical="center"/>
    </xf>
    <xf numFmtId="3" fontId="4" fillId="0" borderId="46" xfId="0" applyNumberFormat="1" applyFont="1" applyFill="1" applyBorder="1" applyAlignment="1">
      <alignment horizontal="left" vertical="center"/>
    </xf>
    <xf numFmtId="0" fontId="4" fillId="0" borderId="32" xfId="0" applyNumberFormat="1" applyFont="1" applyFill="1" applyBorder="1" applyAlignment="1">
      <alignment horizontal="left" vertical="center"/>
    </xf>
    <xf numFmtId="176" fontId="4" fillId="0" borderId="46" xfId="0" applyNumberFormat="1" applyFont="1" applyFill="1" applyBorder="1" applyAlignment="1">
      <alignment horizontal="left" vertical="center"/>
    </xf>
    <xf numFmtId="180" fontId="4" fillId="0" borderId="32" xfId="0" applyNumberFormat="1" applyFont="1" applyFill="1" applyBorder="1" applyAlignment="1">
      <alignment horizontal="left" vertical="center"/>
    </xf>
    <xf numFmtId="180" fontId="4" fillId="0" borderId="46" xfId="0" applyNumberFormat="1" applyFont="1" applyFill="1" applyBorder="1" applyAlignment="1">
      <alignment horizontal="left" vertical="center"/>
    </xf>
    <xf numFmtId="56" fontId="18" fillId="0" borderId="42"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18" fillId="0" borderId="32" xfId="0" applyFont="1" applyFill="1" applyBorder="1" applyAlignment="1">
      <alignment horizontal="center" vertical="center"/>
    </xf>
    <xf numFmtId="0" fontId="104" fillId="0" borderId="0" xfId="0" applyFont="1" applyFill="1" applyAlignment="1">
      <alignment horizontal="center" vertical="center"/>
    </xf>
    <xf numFmtId="0" fontId="104" fillId="40" borderId="34" xfId="0" applyFont="1" applyFill="1" applyBorder="1" applyAlignment="1">
      <alignment horizontal="center" vertical="center"/>
    </xf>
    <xf numFmtId="180" fontId="5" fillId="0" borderId="4" xfId="0" applyNumberFormat="1" applyFont="1" applyBorder="1" applyAlignment="1">
      <alignment horizontal="left" vertical="center"/>
    </xf>
    <xf numFmtId="0" fontId="5" fillId="56" borderId="10" xfId="0" applyFont="1" applyFill="1" applyBorder="1" applyAlignment="1">
      <alignment vertical="center"/>
    </xf>
    <xf numFmtId="0" fontId="21" fillId="0" borderId="32" xfId="1111" applyFont="1" applyFill="1" applyBorder="1" applyAlignment="1">
      <alignment vertical="center"/>
      <protection/>
    </xf>
    <xf numFmtId="211" fontId="5"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49" fontId="135" fillId="56" borderId="6" xfId="0" applyNumberFormat="1" applyFont="1" applyFill="1" applyBorder="1" applyAlignment="1" quotePrefix="1">
      <alignment horizontal="center" vertical="center"/>
    </xf>
    <xf numFmtId="49" fontId="0" fillId="56" borderId="6" xfId="0" applyNumberFormat="1" applyFont="1" applyFill="1" applyBorder="1" applyAlignment="1" quotePrefix="1">
      <alignment horizontal="center" vertical="center"/>
    </xf>
    <xf numFmtId="49" fontId="135" fillId="56" borderId="6" xfId="0" applyNumberFormat="1" applyFont="1" applyFill="1" applyBorder="1" applyAlignment="1">
      <alignment vertical="center"/>
    </xf>
    <xf numFmtId="49" fontId="5" fillId="56" borderId="6" xfId="0" applyNumberFormat="1" applyFont="1" applyFill="1" applyBorder="1" applyAlignment="1">
      <alignment vertical="center"/>
    </xf>
    <xf numFmtId="0" fontId="12" fillId="5" borderId="34" xfId="0" applyFont="1" applyFill="1" applyBorder="1" applyAlignment="1">
      <alignment horizontal="center" vertical="center"/>
    </xf>
    <xf numFmtId="0" fontId="12" fillId="4" borderId="34" xfId="0" applyFont="1" applyFill="1" applyBorder="1" applyAlignment="1">
      <alignment horizontal="center" vertical="center"/>
    </xf>
    <xf numFmtId="213" fontId="6" fillId="0" borderId="44" xfId="0" applyNumberFormat="1" applyFont="1" applyBorder="1" applyAlignment="1">
      <alignment horizontal="center" vertical="center"/>
    </xf>
    <xf numFmtId="0" fontId="135" fillId="56" borderId="10" xfId="0" applyFont="1" applyFill="1" applyBorder="1" applyAlignment="1">
      <alignment vertical="center"/>
    </xf>
    <xf numFmtId="56" fontId="136" fillId="0" borderId="42" xfId="0" applyNumberFormat="1" applyFont="1" applyFill="1" applyBorder="1" applyAlignment="1">
      <alignment horizontal="left" vertical="center"/>
    </xf>
    <xf numFmtId="0" fontId="4" fillId="0" borderId="47" xfId="0" applyFont="1" applyFill="1" applyBorder="1" applyAlignment="1">
      <alignment horizontal="left" vertical="center"/>
    </xf>
    <xf numFmtId="0" fontId="0" fillId="28" borderId="48" xfId="0" applyFont="1" applyFill="1" applyBorder="1" applyAlignment="1">
      <alignment horizontal="center" vertical="center" wrapText="1"/>
    </xf>
    <xf numFmtId="0" fontId="106"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41" xfId="0" applyFont="1" applyFill="1" applyBorder="1" applyAlignment="1">
      <alignment vertical="center"/>
    </xf>
    <xf numFmtId="0" fontId="6" fillId="55" borderId="42" xfId="0" applyFont="1" applyFill="1" applyBorder="1" applyAlignment="1">
      <alignment horizontal="center" vertical="center"/>
    </xf>
    <xf numFmtId="213" fontId="6" fillId="55" borderId="36" xfId="0" applyNumberFormat="1" applyFont="1" applyFill="1" applyBorder="1" applyAlignment="1">
      <alignment horizontal="center" vertical="center"/>
    </xf>
    <xf numFmtId="0" fontId="6" fillId="55" borderId="36" xfId="0" applyFont="1" applyFill="1" applyBorder="1" applyAlignment="1">
      <alignment horizontal="center" vertical="center"/>
    </xf>
    <xf numFmtId="213" fontId="6" fillId="55" borderId="44" xfId="0" applyNumberFormat="1" applyFont="1" applyFill="1" applyBorder="1" applyAlignment="1">
      <alignment horizontal="center" vertical="center"/>
    </xf>
    <xf numFmtId="0" fontId="6" fillId="55" borderId="44" xfId="0" applyFont="1" applyFill="1" applyBorder="1" applyAlignment="1">
      <alignment horizontal="center" vertical="center"/>
    </xf>
    <xf numFmtId="0" fontId="6" fillId="0" borderId="49" xfId="0" applyFont="1" applyBorder="1" applyAlignment="1">
      <alignment horizontal="center" vertical="center" wrapText="1"/>
    </xf>
    <xf numFmtId="0" fontId="6" fillId="55" borderId="43" xfId="0" applyFont="1" applyFill="1" applyBorder="1" applyAlignment="1">
      <alignment horizontal="center" vertical="center"/>
    </xf>
    <xf numFmtId="0" fontId="6" fillId="0" borderId="50" xfId="0" applyFont="1" applyBorder="1" applyAlignment="1">
      <alignment horizontal="center" vertical="center"/>
    </xf>
    <xf numFmtId="213" fontId="6" fillId="55" borderId="45" xfId="0" applyNumberFormat="1" applyFont="1" applyFill="1" applyBorder="1" applyAlignment="1">
      <alignment horizontal="center" vertical="center"/>
    </xf>
    <xf numFmtId="0" fontId="6" fillId="55" borderId="45" xfId="0" applyFont="1" applyFill="1" applyBorder="1" applyAlignment="1">
      <alignment horizontal="center" vertical="center"/>
    </xf>
    <xf numFmtId="213" fontId="6" fillId="55" borderId="42" xfId="0" applyNumberFormat="1" applyFont="1" applyFill="1" applyBorder="1" applyAlignment="1">
      <alignment horizontal="center" vertical="center"/>
    </xf>
    <xf numFmtId="0" fontId="21" fillId="55" borderId="0" xfId="1111" applyFont="1" applyFill="1">
      <alignment/>
      <protection/>
    </xf>
    <xf numFmtId="0" fontId="21" fillId="55" borderId="34" xfId="1111" applyFont="1" applyFill="1" applyBorder="1">
      <alignment/>
      <protection/>
    </xf>
    <xf numFmtId="0" fontId="6" fillId="55" borderId="0" xfId="0" applyFont="1" applyFill="1" applyAlignment="1">
      <alignment horizontal="right" vertical="center"/>
    </xf>
    <xf numFmtId="176" fontId="6" fillId="55" borderId="40" xfId="1111" applyNumberFormat="1" applyFont="1" applyFill="1" applyBorder="1" applyAlignment="1">
      <alignment vertical="center"/>
      <protection/>
    </xf>
    <xf numFmtId="0" fontId="21" fillId="55" borderId="51" xfId="1111" applyFont="1" applyFill="1" applyBorder="1" applyAlignment="1">
      <alignment horizontal="left"/>
      <protection/>
    </xf>
    <xf numFmtId="0" fontId="21" fillId="55" borderId="52" xfId="1111" applyFont="1" applyFill="1" applyBorder="1" applyAlignment="1">
      <alignment horizontal="left"/>
      <protection/>
    </xf>
    <xf numFmtId="0" fontId="21" fillId="55" borderId="44" xfId="1111" applyFont="1" applyFill="1" applyBorder="1" applyAlignment="1">
      <alignment horizontal="left"/>
      <protection/>
    </xf>
    <xf numFmtId="0" fontId="110" fillId="0" borderId="0" xfId="0" applyFont="1" applyFill="1" applyAlignment="1">
      <alignment horizontal="left" vertical="center"/>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9" borderId="53" xfId="0" applyFont="1" applyFill="1" applyBorder="1" applyAlignment="1">
      <alignment horizontal="center" vertical="center" wrapText="1"/>
    </xf>
    <xf numFmtId="0" fontId="0" fillId="28" borderId="53" xfId="0" applyFont="1" applyFill="1" applyBorder="1" applyAlignment="1">
      <alignment horizontal="center" vertical="center"/>
    </xf>
    <xf numFmtId="0" fontId="0" fillId="28" borderId="33" xfId="0" applyFont="1" applyFill="1" applyBorder="1" applyAlignment="1">
      <alignment vertical="center" wrapText="1"/>
    </xf>
    <xf numFmtId="0" fontId="0" fillId="29" borderId="33" xfId="0" applyFont="1" applyFill="1" applyBorder="1" applyAlignment="1">
      <alignment horizontal="center" vertical="center" wrapText="1"/>
    </xf>
    <xf numFmtId="0" fontId="82" fillId="29" borderId="54" xfId="0" applyFont="1" applyFill="1" applyBorder="1" applyAlignment="1">
      <alignment horizontal="center" vertical="center" wrapText="1"/>
    </xf>
    <xf numFmtId="0" fontId="99" fillId="29" borderId="55" xfId="0" applyFont="1" applyFill="1" applyBorder="1" applyAlignment="1">
      <alignment horizontal="center" vertical="center" wrapText="1"/>
    </xf>
    <xf numFmtId="0" fontId="99" fillId="29" borderId="54"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56" xfId="0" applyFont="1" applyFill="1" applyBorder="1" applyAlignment="1">
      <alignment horizontal="center" vertical="center" wrapText="1"/>
    </xf>
    <xf numFmtId="0" fontId="0" fillId="29" borderId="57" xfId="0" applyFont="1" applyFill="1" applyBorder="1" applyAlignment="1">
      <alignment vertical="center" wrapText="1"/>
    </xf>
    <xf numFmtId="0" fontId="0" fillId="29" borderId="50" xfId="0" applyFont="1" applyFill="1" applyBorder="1" applyAlignment="1">
      <alignment vertical="center" wrapText="1"/>
    </xf>
    <xf numFmtId="0" fontId="0" fillId="29" borderId="0" xfId="0" applyFont="1" applyFill="1" applyBorder="1" applyAlignment="1">
      <alignment vertical="center" wrapText="1"/>
    </xf>
    <xf numFmtId="0" fontId="0" fillId="29" borderId="58" xfId="0" applyFont="1" applyFill="1" applyBorder="1" applyAlignment="1">
      <alignment horizontal="center" vertical="center" wrapText="1"/>
    </xf>
    <xf numFmtId="0" fontId="0" fillId="29" borderId="59" xfId="0" applyFont="1" applyFill="1" applyBorder="1" applyAlignment="1">
      <alignment vertical="center" wrapText="1"/>
    </xf>
    <xf numFmtId="0" fontId="0" fillId="29" borderId="53" xfId="0" applyFont="1" applyFill="1" applyBorder="1" applyAlignment="1">
      <alignment horizontal="center" vertical="center" wrapText="1"/>
    </xf>
    <xf numFmtId="0" fontId="0" fillId="29" borderId="55" xfId="0" applyFont="1" applyFill="1" applyBorder="1" applyAlignment="1">
      <alignment horizontal="center" vertical="center" wrapText="1"/>
    </xf>
    <xf numFmtId="0" fontId="0" fillId="29" borderId="54" xfId="0" applyFont="1" applyFill="1" applyBorder="1" applyAlignment="1">
      <alignment horizontal="center" vertical="center" wrapText="1"/>
    </xf>
    <xf numFmtId="214" fontId="13" fillId="0" borderId="0" xfId="0" applyNumberFormat="1" applyFont="1" applyFill="1" applyAlignment="1">
      <alignment horizontal="center" vertical="center"/>
    </xf>
    <xf numFmtId="214" fontId="18" fillId="0" borderId="6" xfId="0" applyNumberFormat="1" applyFont="1" applyFill="1" applyBorder="1" applyAlignment="1">
      <alignment horizontal="center" vertical="center"/>
    </xf>
    <xf numFmtId="214" fontId="13" fillId="0" borderId="6" xfId="0" applyNumberFormat="1" applyFont="1" applyFill="1" applyBorder="1" applyAlignment="1">
      <alignment horizontal="center" vertical="center"/>
    </xf>
    <xf numFmtId="214" fontId="102" fillId="0" borderId="0" xfId="0" applyNumberFormat="1" applyFont="1" applyFill="1" applyAlignment="1">
      <alignment horizontal="center" vertical="center"/>
    </xf>
    <xf numFmtId="214" fontId="4" fillId="56" borderId="6" xfId="0" applyNumberFormat="1" applyFont="1" applyFill="1" applyBorder="1" applyAlignment="1">
      <alignment horizontal="center" vertical="center"/>
    </xf>
    <xf numFmtId="214" fontId="0" fillId="56" borderId="6" xfId="0" applyNumberFormat="1" applyFont="1" applyFill="1" applyBorder="1" applyAlignment="1">
      <alignment horizontal="center" vertical="center"/>
    </xf>
    <xf numFmtId="214" fontId="5" fillId="56" borderId="6" xfId="0" applyNumberFormat="1" applyFont="1" applyFill="1" applyBorder="1" applyAlignment="1">
      <alignment horizontal="center" vertical="center"/>
    </xf>
    <xf numFmtId="214" fontId="5" fillId="0" borderId="0" xfId="0" applyNumberFormat="1" applyFont="1" applyAlignment="1">
      <alignment horizontal="center" vertical="center"/>
    </xf>
    <xf numFmtId="214" fontId="4" fillId="0" borderId="6" xfId="0" applyNumberFormat="1" applyFont="1" applyFill="1" applyBorder="1" applyAlignment="1">
      <alignment horizontal="center" vertical="center"/>
    </xf>
    <xf numFmtId="214" fontId="0" fillId="0" borderId="6" xfId="0" applyNumberFormat="1" applyFont="1" applyFill="1" applyBorder="1" applyAlignment="1">
      <alignment horizontal="center" vertical="center"/>
    </xf>
    <xf numFmtId="214" fontId="5" fillId="0" borderId="6" xfId="0" applyNumberFormat="1" applyFont="1" applyFill="1" applyBorder="1" applyAlignment="1">
      <alignment horizontal="center" vertical="center"/>
    </xf>
    <xf numFmtId="214" fontId="5" fillId="0" borderId="0" xfId="0" applyNumberFormat="1" applyFont="1" applyFill="1" applyAlignment="1">
      <alignment horizontal="center" vertical="center"/>
    </xf>
    <xf numFmtId="176" fontId="6" fillId="55" borderId="40" xfId="1111" applyNumberFormat="1" applyFont="1" applyFill="1" applyBorder="1" applyAlignment="1" applyProtection="1">
      <alignment vertical="center"/>
      <protection hidden="1"/>
    </xf>
    <xf numFmtId="0" fontId="21" fillId="55" borderId="51" xfId="1111" applyFont="1" applyFill="1" applyBorder="1" applyAlignment="1" applyProtection="1">
      <alignment horizontal="left"/>
      <protection hidden="1"/>
    </xf>
    <xf numFmtId="0" fontId="21" fillId="55" borderId="52" xfId="1111" applyFont="1" applyFill="1" applyBorder="1" applyAlignment="1" applyProtection="1">
      <alignment horizontal="left"/>
      <protection hidden="1"/>
    </xf>
    <xf numFmtId="0" fontId="21" fillId="55" borderId="44" xfId="1111" applyFont="1" applyFill="1" applyBorder="1" applyAlignment="1" applyProtection="1">
      <alignment horizontal="left"/>
      <protection hidden="1"/>
    </xf>
    <xf numFmtId="0" fontId="6" fillId="55" borderId="60" xfId="0" applyFont="1" applyFill="1" applyBorder="1" applyAlignment="1">
      <alignment horizontal="center" vertical="center"/>
    </xf>
    <xf numFmtId="0" fontId="6" fillId="55" borderId="61" xfId="0" applyFont="1" applyFill="1" applyBorder="1" applyAlignment="1">
      <alignment horizontal="center" vertical="center"/>
    </xf>
    <xf numFmtId="0" fontId="6" fillId="55" borderId="45" xfId="0" applyFont="1" applyFill="1" applyBorder="1" applyAlignment="1">
      <alignment horizontal="center" vertical="center"/>
    </xf>
    <xf numFmtId="0" fontId="6" fillId="0" borderId="62" xfId="0" applyFont="1" applyBorder="1" applyAlignment="1">
      <alignment horizontal="right" vertical="center"/>
    </xf>
    <xf numFmtId="0" fontId="6" fillId="0" borderId="40" xfId="0" applyFont="1" applyBorder="1" applyAlignment="1">
      <alignment horizontal="right" vertical="center"/>
    </xf>
    <xf numFmtId="0" fontId="50" fillId="55" borderId="60" xfId="0" applyFont="1" applyFill="1" applyBorder="1" applyAlignment="1">
      <alignment horizontal="center" vertical="center" wrapText="1"/>
    </xf>
    <xf numFmtId="0" fontId="50" fillId="55" borderId="45" xfId="0" applyFont="1" applyFill="1" applyBorder="1" applyAlignment="1">
      <alignment horizontal="center" vertical="center" wrapText="1"/>
    </xf>
    <xf numFmtId="0" fontId="108" fillId="55" borderId="60" xfId="0" applyFont="1" applyFill="1" applyBorder="1" applyAlignment="1">
      <alignment horizontal="center" vertical="center"/>
    </xf>
    <xf numFmtId="0" fontId="108" fillId="55" borderId="61" xfId="0" applyFont="1" applyFill="1" applyBorder="1" applyAlignment="1">
      <alignment horizontal="center" vertical="center"/>
    </xf>
    <xf numFmtId="0" fontId="105" fillId="0" borderId="63" xfId="0" applyFont="1" applyBorder="1" applyAlignment="1">
      <alignment horizontal="left" vertical="center" wrapText="1"/>
    </xf>
    <xf numFmtId="0" fontId="105" fillId="0" borderId="0" xfId="0" applyFont="1" applyAlignment="1">
      <alignment horizontal="left" vertical="center" wrapText="1"/>
    </xf>
    <xf numFmtId="0" fontId="6" fillId="55" borderId="32" xfId="0" applyFont="1" applyFill="1" applyBorder="1" applyAlignment="1">
      <alignment horizontal="center" vertical="center" wrapText="1"/>
    </xf>
    <xf numFmtId="0" fontId="6" fillId="55" borderId="42" xfId="0" applyFont="1" applyFill="1" applyBorder="1" applyAlignment="1">
      <alignment horizontal="center" vertical="center"/>
    </xf>
    <xf numFmtId="0" fontId="108" fillId="55" borderId="32" xfId="0" applyFont="1" applyFill="1" applyBorder="1" applyAlignment="1">
      <alignment horizontal="right" vertical="center"/>
    </xf>
    <xf numFmtId="0" fontId="108" fillId="55" borderId="4" xfId="0" applyFont="1" applyFill="1" applyBorder="1" applyAlignment="1">
      <alignment horizontal="right" vertical="center"/>
    </xf>
    <xf numFmtId="0" fontId="6" fillId="55" borderId="32" xfId="0" applyFont="1" applyFill="1" applyBorder="1" applyAlignment="1">
      <alignment horizontal="right" vertical="center"/>
    </xf>
    <xf numFmtId="0" fontId="6" fillId="55" borderId="4" xfId="0" applyFont="1" applyFill="1" applyBorder="1" applyAlignment="1">
      <alignment horizontal="right" vertical="center"/>
    </xf>
    <xf numFmtId="0" fontId="6" fillId="55" borderId="6" xfId="0" applyFont="1" applyFill="1" applyBorder="1" applyAlignment="1">
      <alignment horizontal="center" vertical="center"/>
    </xf>
    <xf numFmtId="0" fontId="63" fillId="55" borderId="64" xfId="0" applyFont="1" applyFill="1" applyBorder="1" applyAlignment="1">
      <alignment horizontal="center" vertical="center"/>
    </xf>
    <xf numFmtId="0" fontId="6" fillId="55" borderId="33" xfId="0" applyFont="1" applyFill="1" applyBorder="1" applyAlignment="1">
      <alignment horizontal="center" vertical="center"/>
    </xf>
    <xf numFmtId="0" fontId="108" fillId="55" borderId="65" xfId="0" applyFont="1" applyFill="1" applyBorder="1" applyAlignment="1">
      <alignment horizontal="right" vertical="center"/>
    </xf>
    <xf numFmtId="0" fontId="108" fillId="55" borderId="35" xfId="0" applyFont="1" applyFill="1" applyBorder="1" applyAlignment="1">
      <alignment horizontal="right" vertical="center"/>
    </xf>
    <xf numFmtId="0" fontId="137" fillId="55" borderId="65" xfId="0" applyFont="1" applyFill="1" applyBorder="1" applyAlignment="1">
      <alignment horizontal="right" vertical="center"/>
    </xf>
    <xf numFmtId="0" fontId="137" fillId="55" borderId="35" xfId="0" applyFont="1" applyFill="1" applyBorder="1" applyAlignment="1">
      <alignment horizontal="right"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1" xfId="0" applyFont="1" applyBorder="1" applyAlignment="1">
      <alignment horizontal="right" vertical="center"/>
    </xf>
    <xf numFmtId="0" fontId="6" fillId="0" borderId="52" xfId="0" applyFont="1" applyBorder="1" applyAlignment="1">
      <alignment horizontal="right" vertical="center"/>
    </xf>
    <xf numFmtId="0" fontId="6" fillId="55" borderId="68" xfId="0" applyFont="1" applyFill="1" applyBorder="1" applyAlignment="1">
      <alignment horizontal="center" vertical="center" wrapText="1"/>
    </xf>
    <xf numFmtId="0" fontId="6" fillId="55" borderId="68" xfId="0" applyFont="1" applyFill="1" applyBorder="1" applyAlignment="1">
      <alignment horizontal="center" vertical="center"/>
    </xf>
    <xf numFmtId="0" fontId="108" fillId="55" borderId="51" xfId="0" applyFont="1" applyFill="1" applyBorder="1" applyAlignment="1">
      <alignment horizontal="right" vertical="center" wrapText="1"/>
    </xf>
    <xf numFmtId="0" fontId="108" fillId="55" borderId="52" xfId="0" applyFont="1" applyFill="1" applyBorder="1" applyAlignment="1">
      <alignment horizontal="right" vertical="center"/>
    </xf>
    <xf numFmtId="0" fontId="6" fillId="55" borderId="51" xfId="0" applyFont="1" applyFill="1" applyBorder="1" applyAlignment="1">
      <alignment horizontal="right" vertical="center"/>
    </xf>
    <xf numFmtId="0" fontId="6" fillId="55" borderId="52" xfId="0" applyFont="1" applyFill="1" applyBorder="1" applyAlignment="1">
      <alignment horizontal="right" vertical="center"/>
    </xf>
    <xf numFmtId="0" fontId="6" fillId="55" borderId="62" xfId="0" applyFont="1" applyFill="1" applyBorder="1" applyAlignment="1">
      <alignment horizontal="right" vertical="center"/>
    </xf>
    <xf numFmtId="0" fontId="6" fillId="55" borderId="40" xfId="0" applyFont="1" applyFill="1" applyBorder="1" applyAlignment="1">
      <alignment horizontal="right" vertical="center"/>
    </xf>
    <xf numFmtId="0" fontId="6" fillId="55" borderId="32" xfId="0" applyFont="1" applyFill="1" applyBorder="1" applyAlignment="1">
      <alignment horizontal="center" vertical="center"/>
    </xf>
    <xf numFmtId="0" fontId="6" fillId="55" borderId="4" xfId="0" applyFont="1" applyFill="1" applyBorder="1" applyAlignment="1">
      <alignment horizontal="center" vertical="center"/>
    </xf>
    <xf numFmtId="0" fontId="21" fillId="55" borderId="6" xfId="0" applyFont="1" applyFill="1" applyBorder="1" applyAlignment="1">
      <alignment horizontal="center" vertical="center"/>
    </xf>
    <xf numFmtId="0" fontId="6" fillId="55" borderId="53" xfId="0" applyFont="1" applyFill="1" applyBorder="1" applyAlignment="1">
      <alignment horizontal="center" vertical="center"/>
    </xf>
    <xf numFmtId="0" fontId="6" fillId="55" borderId="10" xfId="0" applyFont="1" applyFill="1" applyBorder="1" applyAlignment="1">
      <alignment horizontal="center" vertical="center" wrapText="1"/>
    </xf>
    <xf numFmtId="0" fontId="6" fillId="55" borderId="69"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50" xfId="0" applyFont="1" applyFill="1" applyBorder="1" applyAlignment="1">
      <alignment horizontal="center" vertical="center"/>
    </xf>
    <xf numFmtId="0" fontId="6" fillId="55" borderId="41" xfId="0" applyFont="1" applyFill="1" applyBorder="1" applyAlignment="1">
      <alignment horizontal="center" vertical="center"/>
    </xf>
    <xf numFmtId="0" fontId="6" fillId="55" borderId="70" xfId="0" applyFont="1" applyFill="1" applyBorder="1" applyAlignment="1">
      <alignment horizontal="center" vertical="center"/>
    </xf>
    <xf numFmtId="0" fontId="6" fillId="55" borderId="63" xfId="0" applyFont="1" applyFill="1" applyBorder="1" applyAlignment="1">
      <alignment horizontal="left" vertical="center"/>
    </xf>
    <xf numFmtId="0" fontId="6" fillId="55" borderId="69" xfId="0" applyFont="1" applyFill="1" applyBorder="1" applyAlignment="1">
      <alignment horizontal="left" vertical="center"/>
    </xf>
    <xf numFmtId="0" fontId="6" fillId="55" borderId="0" xfId="0" applyFont="1" applyFill="1" applyBorder="1" applyAlignment="1">
      <alignment horizontal="left" vertical="center"/>
    </xf>
    <xf numFmtId="0" fontId="6" fillId="55" borderId="50" xfId="0" applyFont="1" applyFill="1" applyBorder="1" applyAlignment="1">
      <alignment horizontal="left" vertical="center"/>
    </xf>
    <xf numFmtId="0" fontId="6" fillId="55" borderId="34" xfId="0" applyFont="1" applyFill="1" applyBorder="1" applyAlignment="1">
      <alignment horizontal="left" vertical="center"/>
    </xf>
    <xf numFmtId="0" fontId="6" fillId="55" borderId="70" xfId="0" applyFont="1" applyFill="1" applyBorder="1" applyAlignment="1">
      <alignment horizontal="left" vertical="center"/>
    </xf>
    <xf numFmtId="0" fontId="106" fillId="55" borderId="0" xfId="0" applyFont="1" applyFill="1" applyAlignment="1">
      <alignment horizontal="right" vertical="center"/>
    </xf>
    <xf numFmtId="0" fontId="107" fillId="55" borderId="0" xfId="0" applyFont="1" applyFill="1" applyAlignment="1">
      <alignment horizontal="center"/>
    </xf>
    <xf numFmtId="0" fontId="6" fillId="55" borderId="0" xfId="0" applyFont="1" applyFill="1" applyAlignment="1">
      <alignment horizontal="left" vertical="center" wrapText="1"/>
    </xf>
    <xf numFmtId="0" fontId="6" fillId="55" borderId="10" xfId="0" applyFont="1" applyFill="1" applyBorder="1" applyAlignment="1">
      <alignment horizontal="center" vertical="center"/>
    </xf>
    <xf numFmtId="0" fontId="6" fillId="55" borderId="63" xfId="0" applyFont="1" applyFill="1" applyBorder="1" applyAlignment="1">
      <alignment horizontal="center" vertical="center"/>
    </xf>
    <xf numFmtId="0" fontId="6" fillId="55" borderId="0" xfId="0" applyFont="1" applyFill="1" applyBorder="1" applyAlignment="1">
      <alignment horizontal="center" vertical="center"/>
    </xf>
    <xf numFmtId="0" fontId="6" fillId="55" borderId="0" xfId="0" applyFont="1" applyFill="1" applyAlignment="1">
      <alignment horizontal="left" vertical="center"/>
    </xf>
    <xf numFmtId="0" fontId="25" fillId="55" borderId="60" xfId="0" applyFont="1" applyFill="1" applyBorder="1" applyAlignment="1">
      <alignment horizontal="center" vertical="center" wrapText="1"/>
    </xf>
    <xf numFmtId="0" fontId="25" fillId="55" borderId="45" xfId="0" applyFont="1" applyFill="1" applyBorder="1" applyAlignment="1">
      <alignment horizontal="center" vertical="center" wrapText="1"/>
    </xf>
    <xf numFmtId="0" fontId="9" fillId="55" borderId="60" xfId="0" applyFont="1" applyFill="1" applyBorder="1" applyAlignment="1">
      <alignment horizontal="center" vertical="center"/>
    </xf>
    <xf numFmtId="0" fontId="9" fillId="55" borderId="61" xfId="0" applyFont="1" applyFill="1" applyBorder="1" applyAlignment="1">
      <alignment horizontal="center" vertical="center"/>
    </xf>
    <xf numFmtId="0" fontId="26" fillId="55" borderId="0" xfId="0" applyFont="1" applyFill="1" applyAlignment="1">
      <alignment horizontal="center" vertical="center"/>
    </xf>
    <xf numFmtId="0" fontId="9" fillId="55" borderId="32" xfId="0" applyFont="1" applyFill="1" applyBorder="1" applyAlignment="1">
      <alignment horizontal="center" vertical="center" wrapText="1"/>
    </xf>
    <xf numFmtId="0" fontId="9" fillId="55" borderId="42" xfId="0" applyFont="1" applyFill="1" applyBorder="1" applyAlignment="1">
      <alignment horizontal="center" vertical="center"/>
    </xf>
    <xf numFmtId="0" fontId="9" fillId="55" borderId="32" xfId="0" applyFont="1" applyFill="1" applyBorder="1" applyAlignment="1">
      <alignment horizontal="right" vertical="center"/>
    </xf>
    <xf numFmtId="0" fontId="9" fillId="55" borderId="4" xfId="0" applyFont="1" applyFill="1" applyBorder="1" applyAlignment="1">
      <alignment horizontal="right" vertical="center"/>
    </xf>
    <xf numFmtId="0" fontId="15" fillId="55" borderId="32" xfId="0" applyFont="1" applyFill="1" applyBorder="1" applyAlignment="1">
      <alignment horizontal="right" vertical="center"/>
    </xf>
    <xf numFmtId="0" fontId="15" fillId="55" borderId="4" xfId="0" applyFont="1" applyFill="1" applyBorder="1" applyAlignment="1">
      <alignment horizontal="right" vertical="center"/>
    </xf>
    <xf numFmtId="0" fontId="9" fillId="55" borderId="6" xfId="0" applyFont="1" applyFill="1" applyBorder="1" applyAlignment="1">
      <alignment horizontal="center" vertical="center"/>
    </xf>
    <xf numFmtId="0" fontId="10" fillId="55" borderId="64" xfId="0" applyFont="1" applyFill="1" applyBorder="1" applyAlignment="1">
      <alignment horizontal="center" vertical="center"/>
    </xf>
    <xf numFmtId="0" fontId="9" fillId="55" borderId="45" xfId="0" applyFont="1" applyFill="1" applyBorder="1" applyAlignment="1">
      <alignment horizontal="center" vertical="center"/>
    </xf>
    <xf numFmtId="0" fontId="9" fillId="55" borderId="62" xfId="0" applyFont="1" applyFill="1" applyBorder="1" applyAlignment="1">
      <alignment horizontal="right" vertical="center"/>
    </xf>
    <xf numFmtId="0" fontId="9" fillId="55" borderId="40" xfId="0" applyFont="1" applyFill="1" applyBorder="1" applyAlignment="1">
      <alignment horizontal="right" vertical="center"/>
    </xf>
    <xf numFmtId="0" fontId="9" fillId="55" borderId="48" xfId="0" applyFont="1" applyFill="1" applyBorder="1" applyAlignment="1">
      <alignment horizontal="center" vertical="center" wrapText="1"/>
    </xf>
    <xf numFmtId="0" fontId="9" fillId="55" borderId="48" xfId="0" applyFont="1" applyFill="1" applyBorder="1" applyAlignment="1">
      <alignment horizontal="center" vertical="center"/>
    </xf>
    <xf numFmtId="0" fontId="9" fillId="55" borderId="51" xfId="0" applyFont="1" applyFill="1" applyBorder="1" applyAlignment="1">
      <alignment horizontal="right" vertical="center" wrapText="1"/>
    </xf>
    <xf numFmtId="0" fontId="9" fillId="55" borderId="52" xfId="0" applyFont="1" applyFill="1" applyBorder="1" applyAlignment="1">
      <alignment horizontal="right" vertical="center"/>
    </xf>
    <xf numFmtId="0" fontId="9" fillId="55" borderId="51" xfId="0" applyFont="1" applyFill="1" applyBorder="1" applyAlignment="1">
      <alignment horizontal="right" vertical="center"/>
    </xf>
    <xf numFmtId="0" fontId="9" fillId="55" borderId="33" xfId="0" applyFont="1" applyFill="1" applyBorder="1" applyAlignment="1">
      <alignment horizontal="center" vertical="center"/>
    </xf>
    <xf numFmtId="0" fontId="15" fillId="55" borderId="65" xfId="0" applyFont="1" applyFill="1" applyBorder="1" applyAlignment="1">
      <alignment horizontal="right" vertical="center"/>
    </xf>
    <xf numFmtId="0" fontId="15" fillId="55" borderId="35" xfId="0" applyFont="1" applyFill="1" applyBorder="1" applyAlignment="1">
      <alignment horizontal="right" vertical="center"/>
    </xf>
    <xf numFmtId="0" fontId="8" fillId="55" borderId="6" xfId="0" applyFont="1" applyFill="1" applyBorder="1" applyAlignment="1">
      <alignment horizontal="center" vertical="center"/>
    </xf>
    <xf numFmtId="0" fontId="9" fillId="55" borderId="53" xfId="0" applyFont="1" applyFill="1" applyBorder="1" applyAlignment="1">
      <alignment horizontal="center" vertical="center"/>
    </xf>
    <xf numFmtId="0" fontId="15" fillId="55" borderId="32" xfId="0" applyFont="1" applyFill="1" applyBorder="1" applyAlignment="1">
      <alignment horizontal="center" vertical="center"/>
    </xf>
    <xf numFmtId="0" fontId="15" fillId="55" borderId="4" xfId="0" applyFont="1" applyFill="1" applyBorder="1" applyAlignment="1">
      <alignment horizontal="center" vertical="center"/>
    </xf>
    <xf numFmtId="0" fontId="15" fillId="55" borderId="42" xfId="0" applyFont="1" applyFill="1" applyBorder="1" applyAlignment="1">
      <alignment horizontal="center" vertical="center"/>
    </xf>
    <xf numFmtId="0" fontId="25" fillId="55" borderId="10" xfId="0" applyFont="1" applyFill="1" applyBorder="1" applyAlignment="1">
      <alignment horizontal="center" vertical="center" wrapText="1"/>
    </xf>
    <xf numFmtId="0" fontId="25" fillId="55" borderId="69" xfId="0" applyFont="1" applyFill="1" applyBorder="1" applyAlignment="1">
      <alignment horizontal="center" vertical="center" wrapText="1"/>
    </xf>
    <xf numFmtId="0" fontId="15" fillId="55" borderId="33" xfId="0" applyFont="1" applyFill="1" applyBorder="1" applyAlignment="1">
      <alignment horizontal="center" vertical="center"/>
    </xf>
    <xf numFmtId="0" fontId="25" fillId="55" borderId="6" xfId="0" applyFont="1" applyFill="1" applyBorder="1" applyAlignment="1">
      <alignment horizontal="center" vertical="center" wrapText="1"/>
    </xf>
    <xf numFmtId="0" fontId="25" fillId="55" borderId="6" xfId="0" applyFont="1" applyFill="1" applyBorder="1" applyAlignment="1">
      <alignment horizontal="center" vertical="center"/>
    </xf>
    <xf numFmtId="0" fontId="15" fillId="55" borderId="6" xfId="0" applyFont="1" applyFill="1" applyBorder="1" applyAlignment="1">
      <alignment horizontal="center" vertical="center"/>
    </xf>
    <xf numFmtId="0" fontId="9" fillId="55" borderId="32" xfId="0" applyFont="1" applyFill="1" applyBorder="1" applyAlignment="1">
      <alignment horizontal="center" vertical="center"/>
    </xf>
    <xf numFmtId="0" fontId="9" fillId="55" borderId="4" xfId="0" applyFont="1" applyFill="1" applyBorder="1" applyAlignment="1">
      <alignment horizontal="center" vertical="center"/>
    </xf>
    <xf numFmtId="0" fontId="9" fillId="55" borderId="10" xfId="0" applyFont="1" applyFill="1" applyBorder="1" applyAlignment="1">
      <alignment horizontal="center" vertical="center" wrapText="1"/>
    </xf>
    <xf numFmtId="0" fontId="9" fillId="55" borderId="69" xfId="0" applyFont="1" applyFill="1" applyBorder="1" applyAlignment="1">
      <alignment horizontal="center" vertical="center"/>
    </xf>
    <xf numFmtId="0" fontId="9" fillId="55" borderId="31" xfId="0" applyFont="1" applyFill="1" applyBorder="1" applyAlignment="1">
      <alignment horizontal="center" vertical="center"/>
    </xf>
    <xf numFmtId="0" fontId="9" fillId="55" borderId="50" xfId="0" applyFont="1" applyFill="1" applyBorder="1" applyAlignment="1">
      <alignment horizontal="center" vertical="center"/>
    </xf>
    <xf numFmtId="0" fontId="9" fillId="55" borderId="41" xfId="0" applyFont="1" applyFill="1" applyBorder="1" applyAlignment="1">
      <alignment horizontal="center" vertical="center"/>
    </xf>
    <xf numFmtId="0" fontId="9" fillId="55" borderId="70" xfId="0" applyFont="1" applyFill="1" applyBorder="1" applyAlignment="1">
      <alignment horizontal="center" vertical="center"/>
    </xf>
    <xf numFmtId="0" fontId="15" fillId="55" borderId="63" xfId="0" applyFont="1" applyFill="1" applyBorder="1" applyAlignment="1">
      <alignment horizontal="left" vertical="center"/>
    </xf>
    <xf numFmtId="0" fontId="15" fillId="55" borderId="69" xfId="0" applyFont="1" applyFill="1" applyBorder="1" applyAlignment="1">
      <alignment horizontal="left" vertical="center"/>
    </xf>
    <xf numFmtId="0" fontId="15" fillId="55" borderId="0" xfId="0" applyFont="1" applyFill="1" applyBorder="1" applyAlignment="1">
      <alignment horizontal="left" vertical="center"/>
    </xf>
    <xf numFmtId="0" fontId="15" fillId="55" borderId="50" xfId="0" applyFont="1" applyFill="1" applyBorder="1" applyAlignment="1">
      <alignment horizontal="left" vertical="center"/>
    </xf>
    <xf numFmtId="0" fontId="9" fillId="55" borderId="0" xfId="0" applyFont="1" applyFill="1" applyBorder="1" applyAlignment="1">
      <alignment horizontal="left" vertical="center"/>
    </xf>
    <xf numFmtId="0" fontId="9" fillId="55" borderId="50" xfId="0" applyFont="1" applyFill="1" applyBorder="1" applyAlignment="1">
      <alignment horizontal="left" vertical="center"/>
    </xf>
    <xf numFmtId="0" fontId="15" fillId="55" borderId="34" xfId="0" applyFont="1" applyFill="1" applyBorder="1" applyAlignment="1">
      <alignment horizontal="left" vertical="center"/>
    </xf>
    <xf numFmtId="0" fontId="15" fillId="55" borderId="70" xfId="0" applyFont="1" applyFill="1" applyBorder="1" applyAlignment="1">
      <alignment horizontal="left" vertical="center"/>
    </xf>
    <xf numFmtId="0" fontId="27" fillId="55" borderId="0" xfId="0" applyFont="1" applyFill="1" applyAlignment="1">
      <alignment horizontal="right" vertical="center"/>
    </xf>
    <xf numFmtId="0" fontId="24" fillId="55" borderId="0" xfId="0" applyFont="1" applyFill="1" applyAlignment="1">
      <alignment horizontal="center"/>
    </xf>
    <xf numFmtId="0" fontId="9" fillId="55" borderId="0" xfId="0" applyFont="1" applyFill="1" applyAlignment="1">
      <alignment horizontal="left" vertical="center" wrapText="1"/>
    </xf>
    <xf numFmtId="0" fontId="9" fillId="55" borderId="10" xfId="0" applyFont="1" applyFill="1" applyBorder="1" applyAlignment="1">
      <alignment horizontal="center" vertical="center"/>
    </xf>
    <xf numFmtId="0" fontId="9" fillId="55" borderId="63" xfId="0" applyFont="1" applyFill="1" applyBorder="1" applyAlignment="1">
      <alignment horizontal="center" vertical="center"/>
    </xf>
    <xf numFmtId="0" fontId="9" fillId="55" borderId="0" xfId="0" applyFont="1" applyFill="1" applyBorder="1" applyAlignment="1">
      <alignment horizontal="center" vertical="center"/>
    </xf>
    <xf numFmtId="0" fontId="9" fillId="55" borderId="34" xfId="0" applyFont="1" applyFill="1" applyBorder="1" applyAlignment="1">
      <alignment horizontal="left" vertical="center"/>
    </xf>
    <xf numFmtId="0" fontId="9" fillId="55" borderId="70" xfId="0" applyFont="1" applyFill="1" applyBorder="1" applyAlignment="1">
      <alignment horizontal="left" vertical="center"/>
    </xf>
    <xf numFmtId="0" fontId="138" fillId="55" borderId="0" xfId="0" applyFont="1" applyFill="1" applyAlignment="1">
      <alignment horizontal="right" vertical="center"/>
    </xf>
    <xf numFmtId="0" fontId="137" fillId="55" borderId="63" xfId="0" applyFont="1" applyFill="1" applyBorder="1" applyAlignment="1">
      <alignment horizontal="left" vertical="center"/>
    </xf>
    <xf numFmtId="0" fontId="137" fillId="55" borderId="69" xfId="0" applyFont="1" applyFill="1" applyBorder="1" applyAlignment="1">
      <alignment horizontal="left" vertical="center"/>
    </xf>
    <xf numFmtId="0" fontId="137" fillId="55" borderId="0" xfId="0" applyFont="1" applyFill="1" applyBorder="1" applyAlignment="1">
      <alignment horizontal="left" vertical="center"/>
    </xf>
    <xf numFmtId="0" fontId="137" fillId="55" borderId="0" xfId="0" applyFont="1" applyFill="1" applyAlignment="1">
      <alignment horizontal="left" vertical="center"/>
    </xf>
    <xf numFmtId="0" fontId="137" fillId="55" borderId="50" xfId="0" applyFont="1" applyFill="1" applyBorder="1" applyAlignment="1">
      <alignment horizontal="left" vertical="center"/>
    </xf>
    <xf numFmtId="0" fontId="137" fillId="55" borderId="34" xfId="0" applyFont="1" applyFill="1" applyBorder="1" applyAlignment="1">
      <alignment horizontal="left" vertical="center"/>
    </xf>
    <xf numFmtId="0" fontId="137" fillId="55" borderId="70" xfId="0" applyFont="1" applyFill="1" applyBorder="1" applyAlignment="1">
      <alignment horizontal="left" vertical="center"/>
    </xf>
    <xf numFmtId="0" fontId="21" fillId="0" borderId="41" xfId="1111" applyFont="1" applyFill="1" applyBorder="1" applyAlignment="1">
      <alignment horizontal="center" vertical="center"/>
      <protection/>
    </xf>
    <xf numFmtId="0" fontId="21" fillId="0" borderId="34" xfId="1111" applyFont="1" applyFill="1" applyBorder="1" applyAlignment="1">
      <alignment horizontal="center" vertical="center"/>
      <protection/>
    </xf>
    <xf numFmtId="0" fontId="21" fillId="0" borderId="70" xfId="1111" applyFont="1" applyFill="1" applyBorder="1" applyAlignment="1">
      <alignment horizontal="center" vertical="center"/>
      <protection/>
    </xf>
    <xf numFmtId="0" fontId="6" fillId="0" borderId="35" xfId="1111" applyFont="1" applyFill="1" applyBorder="1" applyAlignment="1" applyProtection="1">
      <alignment horizontal="center" vertical="center" wrapText="1"/>
      <protection hidden="1"/>
    </xf>
    <xf numFmtId="0" fontId="6" fillId="0" borderId="36" xfId="1111" applyFont="1" applyFill="1" applyBorder="1" applyAlignment="1" applyProtection="1">
      <alignment horizontal="center" vertical="center" wrapText="1"/>
      <protection hidden="1"/>
    </xf>
    <xf numFmtId="0" fontId="6" fillId="0" borderId="55" xfId="1111" applyFont="1" applyFill="1" applyBorder="1" applyAlignment="1" applyProtection="1">
      <alignment horizontal="center" vertical="center" wrapText="1"/>
      <protection hidden="1"/>
    </xf>
    <xf numFmtId="0" fontId="6" fillId="0" borderId="58" xfId="1111" applyFont="1" applyFill="1" applyBorder="1" applyAlignment="1" applyProtection="1">
      <alignment horizontal="center" vertical="center" wrapText="1"/>
      <protection hidden="1"/>
    </xf>
    <xf numFmtId="0" fontId="6" fillId="0" borderId="58" xfId="1111" applyFont="1" applyFill="1" applyBorder="1" applyAlignment="1" applyProtection="1">
      <alignment horizontal="center" vertical="center"/>
      <protection hidden="1"/>
    </xf>
    <xf numFmtId="212" fontId="21" fillId="55" borderId="10" xfId="1111" applyNumberFormat="1" applyFont="1" applyFill="1" applyBorder="1" applyAlignment="1" applyProtection="1">
      <alignment horizontal="right" vertical="center"/>
      <protection hidden="1"/>
    </xf>
    <xf numFmtId="0" fontId="0" fillId="0" borderId="63" xfId="0" applyFont="1" applyBorder="1" applyAlignment="1" applyProtection="1">
      <alignment horizontal="right" vertical="center"/>
      <protection hidden="1"/>
    </xf>
    <xf numFmtId="212" fontId="21" fillId="55" borderId="63" xfId="1111" applyNumberFormat="1" applyFont="1" applyFill="1" applyBorder="1" applyAlignment="1" applyProtection="1">
      <alignment horizontal="left" vertical="center"/>
      <protection hidden="1"/>
    </xf>
    <xf numFmtId="0" fontId="0" fillId="0" borderId="63" xfId="0" applyFont="1" applyBorder="1" applyAlignment="1" applyProtection="1">
      <alignment horizontal="left" vertical="center"/>
      <protection hidden="1"/>
    </xf>
    <xf numFmtId="0" fontId="21" fillId="0" borderId="58" xfId="1111" applyFont="1" applyFill="1" applyBorder="1" applyAlignment="1" applyProtection="1">
      <alignment horizontal="center" vertical="center"/>
      <protection hidden="1"/>
    </xf>
    <xf numFmtId="0" fontId="21" fillId="0" borderId="54" xfId="1111" applyFont="1" applyFill="1" applyBorder="1" applyAlignment="1" applyProtection="1">
      <alignment horizontal="center" vertical="center"/>
      <protection hidden="1"/>
    </xf>
    <xf numFmtId="0" fontId="21" fillId="55" borderId="32" xfId="1111" applyFont="1" applyFill="1" applyBorder="1" applyAlignment="1" applyProtection="1">
      <alignment horizontal="center" vertical="center"/>
      <protection hidden="1"/>
    </xf>
    <xf numFmtId="0" fontId="21" fillId="55" borderId="4" xfId="1111" applyFont="1" applyFill="1" applyBorder="1" applyAlignment="1" applyProtection="1">
      <alignment horizontal="center" vertical="center"/>
      <protection hidden="1"/>
    </xf>
    <xf numFmtId="0" fontId="21" fillId="55" borderId="42" xfId="1111" applyFont="1" applyFill="1" applyBorder="1" applyAlignment="1" applyProtection="1">
      <alignment horizontal="center" vertical="center"/>
      <protection hidden="1"/>
    </xf>
    <xf numFmtId="0" fontId="6" fillId="0" borderId="65" xfId="1111" applyFont="1" applyFill="1" applyBorder="1" applyAlignment="1" applyProtection="1">
      <alignment horizontal="center" vertical="center" wrapText="1"/>
      <protection hidden="1"/>
    </xf>
    <xf numFmtId="0" fontId="6" fillId="0" borderId="1" xfId="1111" applyFont="1" applyFill="1" applyBorder="1" applyAlignment="1" applyProtection="1">
      <alignment horizontal="center" vertical="center" wrapText="1"/>
      <protection hidden="1"/>
    </xf>
    <xf numFmtId="0" fontId="21" fillId="55" borderId="31" xfId="1111" applyFont="1" applyFill="1" applyBorder="1" applyAlignment="1">
      <alignment horizontal="center" vertical="center" shrinkToFit="1"/>
      <protection/>
    </xf>
    <xf numFmtId="0" fontId="0" fillId="0" borderId="0" xfId="0" applyFont="1" applyAlignment="1">
      <alignment vertical="center"/>
    </xf>
    <xf numFmtId="0" fontId="0" fillId="0" borderId="50"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vertical="center"/>
    </xf>
    <xf numFmtId="0" fontId="0" fillId="0" borderId="34" xfId="0" applyFont="1" applyBorder="1" applyAlignment="1">
      <alignment vertical="center"/>
    </xf>
    <xf numFmtId="0" fontId="0" fillId="0" borderId="70" xfId="0" applyFont="1" applyBorder="1" applyAlignment="1">
      <alignment vertical="center"/>
    </xf>
    <xf numFmtId="0" fontId="21" fillId="55" borderId="10" xfId="1111" applyFont="1" applyFill="1" applyBorder="1" applyAlignment="1">
      <alignment horizontal="center" vertical="center" wrapText="1" shrinkToFit="1"/>
      <protection/>
    </xf>
    <xf numFmtId="0" fontId="21" fillId="55" borderId="63" xfId="1111" applyFont="1" applyFill="1" applyBorder="1" applyAlignment="1">
      <alignment horizontal="center" vertical="center" shrinkToFit="1"/>
      <protection/>
    </xf>
    <xf numFmtId="0" fontId="21" fillId="55" borderId="69" xfId="1111" applyFont="1" applyFill="1" applyBorder="1" applyAlignment="1">
      <alignment horizontal="center" vertical="center" shrinkToFit="1"/>
      <protection/>
    </xf>
    <xf numFmtId="0" fontId="21" fillId="55" borderId="41" xfId="1111" applyFont="1" applyFill="1" applyBorder="1" applyAlignment="1">
      <alignment horizontal="center" vertical="center" shrinkToFit="1"/>
      <protection/>
    </xf>
    <xf numFmtId="0" fontId="21" fillId="55" borderId="34" xfId="1111" applyFont="1" applyFill="1" applyBorder="1" applyAlignment="1">
      <alignment horizontal="center" vertical="center" shrinkToFit="1"/>
      <protection/>
    </xf>
    <xf numFmtId="0" fontId="21" fillId="55" borderId="70" xfId="1111" applyFont="1" applyFill="1" applyBorder="1" applyAlignment="1">
      <alignment horizontal="center" vertical="center" shrinkToFit="1"/>
      <protection/>
    </xf>
    <xf numFmtId="0" fontId="63" fillId="55" borderId="65" xfId="1111" applyFont="1" applyFill="1" applyBorder="1" applyAlignment="1" applyProtection="1">
      <alignment horizontal="left"/>
      <protection hidden="1"/>
    </xf>
    <xf numFmtId="0" fontId="63" fillId="55" borderId="35" xfId="1111" applyFont="1" applyFill="1" applyBorder="1" applyAlignment="1" applyProtection="1">
      <alignment horizontal="left"/>
      <protection hidden="1"/>
    </xf>
    <xf numFmtId="0" fontId="63" fillId="55" borderId="36" xfId="1111" applyFont="1" applyFill="1" applyBorder="1" applyAlignment="1" applyProtection="1">
      <alignment horizontal="left"/>
      <protection hidden="1"/>
    </xf>
    <xf numFmtId="0" fontId="21" fillId="55" borderId="62" xfId="1111" applyFont="1" applyFill="1" applyBorder="1" applyAlignment="1" applyProtection="1">
      <alignment horizontal="left"/>
      <protection hidden="1"/>
    </xf>
    <xf numFmtId="0" fontId="21" fillId="55" borderId="40" xfId="1111" applyFont="1" applyFill="1" applyBorder="1" applyAlignment="1" applyProtection="1">
      <alignment horizontal="left"/>
      <protection hidden="1"/>
    </xf>
    <xf numFmtId="0" fontId="21" fillId="55" borderId="43" xfId="1111" applyFont="1" applyFill="1" applyBorder="1" applyAlignment="1" applyProtection="1">
      <alignment horizontal="left"/>
      <protection hidden="1"/>
    </xf>
    <xf numFmtId="0" fontId="6" fillId="0" borderId="17" xfId="1111" applyFont="1" applyFill="1" applyBorder="1" applyAlignment="1" applyProtection="1">
      <alignment horizontal="center" vertical="center" wrapText="1"/>
      <protection hidden="1"/>
    </xf>
    <xf numFmtId="0" fontId="6" fillId="0" borderId="17" xfId="1111" applyFont="1" applyFill="1" applyBorder="1" applyAlignment="1" applyProtection="1">
      <alignment horizontal="center" vertical="center"/>
      <protection hidden="1"/>
    </xf>
    <xf numFmtId="0" fontId="21" fillId="0" borderId="17" xfId="1111" applyFont="1" applyFill="1" applyBorder="1" applyAlignment="1" applyProtection="1">
      <alignment horizontal="center" vertical="center"/>
      <protection hidden="1"/>
    </xf>
    <xf numFmtId="0" fontId="21" fillId="0" borderId="49" xfId="1111" applyFont="1" applyFill="1" applyBorder="1" applyAlignment="1" applyProtection="1">
      <alignment horizontal="center" vertical="center"/>
      <protection hidden="1"/>
    </xf>
    <xf numFmtId="0" fontId="6" fillId="0" borderId="71" xfId="1111" applyFont="1" applyFill="1" applyBorder="1" applyAlignment="1" applyProtection="1">
      <alignment horizontal="center" vertical="center" wrapText="1"/>
      <protection hidden="1"/>
    </xf>
    <xf numFmtId="0" fontId="6" fillId="0" borderId="72" xfId="1111" applyFont="1" applyFill="1" applyBorder="1" applyAlignment="1" applyProtection="1">
      <alignment horizontal="center" vertical="center" wrapText="1"/>
      <protection hidden="1"/>
    </xf>
    <xf numFmtId="0" fontId="21" fillId="55" borderId="60" xfId="1111" applyFont="1" applyFill="1" applyBorder="1" applyAlignment="1" applyProtection="1">
      <alignment horizontal="left"/>
      <protection hidden="1"/>
    </xf>
    <xf numFmtId="0" fontId="21" fillId="55" borderId="61" xfId="1111" applyFont="1" applyFill="1" applyBorder="1" applyAlignment="1" applyProtection="1">
      <alignment horizontal="left"/>
      <protection hidden="1"/>
    </xf>
    <xf numFmtId="0" fontId="21" fillId="55" borderId="45" xfId="1111" applyFont="1" applyFill="1" applyBorder="1" applyAlignment="1" applyProtection="1">
      <alignment horizontal="left"/>
      <protection hidden="1"/>
    </xf>
    <xf numFmtId="0" fontId="6" fillId="0" borderId="73" xfId="1111" applyFont="1" applyFill="1" applyBorder="1" applyAlignment="1" applyProtection="1">
      <alignment horizontal="left" vertical="center" wrapText="1"/>
      <protection hidden="1"/>
    </xf>
    <xf numFmtId="0" fontId="6" fillId="0" borderId="74" xfId="1111" applyFont="1" applyFill="1" applyBorder="1" applyAlignment="1" applyProtection="1">
      <alignment horizontal="left" vertical="center" wrapText="1"/>
      <protection hidden="1"/>
    </xf>
    <xf numFmtId="0" fontId="50" fillId="0" borderId="75" xfId="1111" applyFont="1" applyFill="1" applyBorder="1" applyAlignment="1" applyProtection="1">
      <alignment horizontal="center" vertical="center"/>
      <protection hidden="1"/>
    </xf>
    <xf numFmtId="0" fontId="20" fillId="0" borderId="76" xfId="0" applyFont="1" applyFill="1" applyBorder="1" applyAlignment="1" applyProtection="1">
      <alignment horizontal="center" vertical="center"/>
      <protection hidden="1"/>
    </xf>
    <xf numFmtId="0" fontId="20" fillId="0" borderId="77" xfId="0" applyFont="1" applyFill="1" applyBorder="1" applyAlignment="1" applyProtection="1">
      <alignment horizontal="center" vertical="center"/>
      <protection hidden="1"/>
    </xf>
    <xf numFmtId="0" fontId="6" fillId="55" borderId="78" xfId="1111" applyFont="1" applyFill="1" applyBorder="1" applyAlignment="1" applyProtection="1">
      <alignment horizontal="center" vertical="center"/>
      <protection hidden="1"/>
    </xf>
    <xf numFmtId="0" fontId="0" fillId="0" borderId="79" xfId="0" applyFont="1" applyBorder="1" applyAlignment="1" applyProtection="1">
      <alignment horizontal="center" vertical="center"/>
      <protection hidden="1"/>
    </xf>
    <xf numFmtId="0" fontId="0" fillId="0" borderId="80" xfId="0" applyFont="1" applyBorder="1" applyAlignment="1" applyProtection="1">
      <alignment horizontal="center" vertical="center"/>
      <protection hidden="1"/>
    </xf>
    <xf numFmtId="177" fontId="21" fillId="0" borderId="32" xfId="1111" applyNumberFormat="1"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hidden="1"/>
    </xf>
    <xf numFmtId="177" fontId="21" fillId="0" borderId="10" xfId="1111" applyNumberFormat="1"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69" xfId="0" applyFont="1" applyFill="1" applyBorder="1" applyAlignment="1" applyProtection="1">
      <alignment horizontal="center" vertical="center"/>
      <protection hidden="1"/>
    </xf>
    <xf numFmtId="0" fontId="0" fillId="0" borderId="41"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70" xfId="0" applyFont="1" applyFill="1" applyBorder="1" applyAlignment="1" applyProtection="1">
      <alignment horizontal="center" vertical="center"/>
      <protection hidden="1"/>
    </xf>
    <xf numFmtId="0" fontId="21" fillId="55" borderId="4" xfId="1111" applyFont="1" applyFill="1" applyBorder="1" applyAlignment="1" applyProtection="1">
      <alignment horizontal="left" vertical="center"/>
      <protection hidden="1"/>
    </xf>
    <xf numFmtId="0" fontId="21" fillId="55" borderId="42" xfId="1111" applyFont="1" applyFill="1" applyBorder="1" applyAlignment="1" applyProtection="1">
      <alignment horizontal="left" vertical="center"/>
      <protection hidden="1"/>
    </xf>
    <xf numFmtId="210" fontId="109" fillId="55" borderId="32" xfId="1111" applyNumberFormat="1" applyFont="1" applyFill="1" applyBorder="1" applyAlignment="1" applyProtection="1">
      <alignment horizontal="left" vertical="center"/>
      <protection hidden="1"/>
    </xf>
    <xf numFmtId="210" fontId="109" fillId="55" borderId="4" xfId="1111" applyNumberFormat="1" applyFont="1" applyFill="1" applyBorder="1" applyAlignment="1" applyProtection="1">
      <alignment horizontal="left" vertical="center"/>
      <protection hidden="1"/>
    </xf>
    <xf numFmtId="0" fontId="21" fillId="55" borderId="52" xfId="1111" applyFont="1" applyFill="1" applyBorder="1" applyAlignment="1" applyProtection="1">
      <alignment horizontal="left" vertical="center"/>
      <protection hidden="1"/>
    </xf>
    <xf numFmtId="0" fontId="21" fillId="55" borderId="44" xfId="1111" applyFont="1" applyFill="1" applyBorder="1" applyAlignment="1" applyProtection="1">
      <alignment horizontal="left" vertical="center"/>
      <protection hidden="1"/>
    </xf>
    <xf numFmtId="0" fontId="21" fillId="55" borderId="65" xfId="1111" applyFont="1" applyFill="1" applyBorder="1" applyAlignment="1" applyProtection="1">
      <alignment horizontal="right" vertical="center"/>
      <protection hidden="1"/>
    </xf>
    <xf numFmtId="0" fontId="21" fillId="55" borderId="35" xfId="1111" applyFont="1" applyFill="1" applyBorder="1" applyAlignment="1" applyProtection="1">
      <alignment horizontal="right" vertical="center"/>
      <protection hidden="1"/>
    </xf>
    <xf numFmtId="0" fontId="21" fillId="55" borderId="81" xfId="1111" applyFont="1" applyFill="1" applyBorder="1" applyAlignment="1">
      <alignment vertical="center" shrinkToFit="1"/>
      <protection/>
    </xf>
    <xf numFmtId="0" fontId="21" fillId="55" borderId="61" xfId="1111" applyFont="1" applyFill="1" applyBorder="1" applyAlignment="1">
      <alignment vertical="center" shrinkToFit="1"/>
      <protection/>
    </xf>
    <xf numFmtId="0" fontId="21" fillId="55" borderId="45" xfId="1111" applyFont="1" applyFill="1" applyBorder="1" applyAlignment="1">
      <alignment vertical="center" shrinkToFit="1"/>
      <protection/>
    </xf>
    <xf numFmtId="176" fontId="21" fillId="55" borderId="40" xfId="1111" applyNumberFormat="1" applyFont="1" applyFill="1" applyBorder="1" applyAlignment="1" applyProtection="1">
      <alignment horizontal="center" vertical="center"/>
      <protection hidden="1"/>
    </xf>
    <xf numFmtId="0" fontId="21" fillId="55" borderId="82" xfId="1111" applyFont="1" applyFill="1" applyBorder="1" applyAlignment="1">
      <alignment vertical="center" shrinkToFit="1"/>
      <protection/>
    </xf>
    <xf numFmtId="0" fontId="21" fillId="55" borderId="40" xfId="1111" applyFont="1" applyFill="1" applyBorder="1" applyAlignment="1">
      <alignment vertical="center" shrinkToFit="1"/>
      <protection/>
    </xf>
    <xf numFmtId="0" fontId="21" fillId="55" borderId="43" xfId="1111" applyFont="1" applyFill="1" applyBorder="1" applyAlignment="1">
      <alignment vertical="center" shrinkToFit="1"/>
      <protection/>
    </xf>
    <xf numFmtId="0" fontId="21" fillId="55" borderId="35" xfId="1111" applyFont="1" applyFill="1" applyBorder="1" applyAlignment="1" applyProtection="1">
      <alignment horizontal="center" vertical="center"/>
      <protection hidden="1"/>
    </xf>
    <xf numFmtId="0" fontId="63" fillId="0" borderId="10" xfId="1111" applyFont="1" applyFill="1" applyBorder="1" applyAlignment="1">
      <alignment horizontal="center" vertical="center" wrapText="1"/>
      <protection/>
    </xf>
    <xf numFmtId="0" fontId="63" fillId="0" borderId="63" xfId="1111" applyFont="1" applyFill="1" applyBorder="1" applyAlignment="1">
      <alignment horizontal="center" vertical="center" wrapText="1"/>
      <protection/>
    </xf>
    <xf numFmtId="0" fontId="63" fillId="0" borderId="69" xfId="1111" applyFont="1" applyFill="1" applyBorder="1" applyAlignment="1">
      <alignment horizontal="center" vertical="center" wrapText="1"/>
      <protection/>
    </xf>
    <xf numFmtId="0" fontId="63" fillId="0" borderId="41" xfId="1111" applyFont="1" applyFill="1" applyBorder="1" applyAlignment="1">
      <alignment horizontal="center" vertical="center" wrapText="1"/>
      <protection/>
    </xf>
    <xf numFmtId="0" fontId="63" fillId="0" borderId="34" xfId="1111" applyFont="1" applyFill="1" applyBorder="1" applyAlignment="1">
      <alignment horizontal="center" vertical="center" wrapText="1"/>
      <protection/>
    </xf>
    <xf numFmtId="0" fontId="63" fillId="0" borderId="70" xfId="1111" applyFont="1" applyFill="1" applyBorder="1" applyAlignment="1">
      <alignment horizontal="center" vertical="center" wrapText="1"/>
      <protection/>
    </xf>
    <xf numFmtId="0" fontId="21" fillId="0" borderId="41" xfId="1111" applyFont="1" applyFill="1" applyBorder="1" applyAlignment="1" applyProtection="1">
      <alignment horizontal="left" vertical="center" shrinkToFit="1"/>
      <protection hidden="1"/>
    </xf>
    <xf numFmtId="0" fontId="0" fillId="0" borderId="34" xfId="0" applyFont="1" applyBorder="1" applyAlignment="1" applyProtection="1">
      <alignment horizontal="left" vertical="center" shrinkToFit="1"/>
      <protection hidden="1"/>
    </xf>
    <xf numFmtId="0" fontId="0" fillId="0" borderId="70" xfId="0" applyFont="1" applyBorder="1" applyAlignment="1" applyProtection="1">
      <alignment horizontal="left" vertical="center" shrinkToFit="1"/>
      <protection hidden="1"/>
    </xf>
    <xf numFmtId="176" fontId="21" fillId="55" borderId="52" xfId="1111" applyNumberFormat="1" applyFont="1" applyFill="1" applyBorder="1" applyAlignment="1" applyProtection="1">
      <alignment horizontal="center" vertical="center"/>
      <protection hidden="1"/>
    </xf>
    <xf numFmtId="0" fontId="21" fillId="55" borderId="36" xfId="1111" applyFont="1" applyFill="1" applyBorder="1" applyAlignment="1" applyProtection="1">
      <alignment horizontal="center" vertical="center"/>
      <protection hidden="1"/>
    </xf>
    <xf numFmtId="0" fontId="21" fillId="55" borderId="51" xfId="1111" applyFont="1" applyFill="1" applyBorder="1" applyAlignment="1" applyProtection="1">
      <alignment horizontal="right" vertical="center"/>
      <protection hidden="1"/>
    </xf>
    <xf numFmtId="0" fontId="21" fillId="55" borderId="52" xfId="1111" applyFont="1" applyFill="1" applyBorder="1" applyAlignment="1" applyProtection="1">
      <alignment horizontal="right" vertical="center"/>
      <protection hidden="1"/>
    </xf>
    <xf numFmtId="177" fontId="21" fillId="0" borderId="63" xfId="1111" applyNumberFormat="1" applyFont="1" applyFill="1" applyBorder="1" applyAlignment="1" applyProtection="1">
      <alignment horizontal="center" vertical="center"/>
      <protection hidden="1"/>
    </xf>
    <xf numFmtId="177" fontId="21" fillId="0" borderId="69" xfId="1111" applyNumberFormat="1" applyFont="1" applyFill="1" applyBorder="1" applyAlignment="1" applyProtection="1">
      <alignment horizontal="center" vertical="center"/>
      <protection hidden="1"/>
    </xf>
    <xf numFmtId="177" fontId="21" fillId="0" borderId="41" xfId="1111" applyNumberFormat="1" applyFont="1" applyFill="1" applyBorder="1" applyAlignment="1" applyProtection="1">
      <alignment horizontal="center" vertical="center"/>
      <protection hidden="1"/>
    </xf>
    <xf numFmtId="177" fontId="21" fillId="0" borderId="34" xfId="1111" applyNumberFormat="1" applyFont="1" applyFill="1" applyBorder="1" applyAlignment="1" applyProtection="1">
      <alignment horizontal="center" vertical="center"/>
      <protection hidden="1"/>
    </xf>
    <xf numFmtId="177" fontId="21" fillId="0" borderId="70" xfId="1111" applyNumberFormat="1" applyFont="1" applyFill="1" applyBorder="1" applyAlignment="1" applyProtection="1">
      <alignment horizontal="center" vertical="center"/>
      <protection hidden="1"/>
    </xf>
    <xf numFmtId="0" fontId="21" fillId="55" borderId="0" xfId="1111" applyFont="1" applyFill="1" applyAlignment="1">
      <alignment horizontal="center" vertical="center"/>
      <protection/>
    </xf>
    <xf numFmtId="0" fontId="0" fillId="0" borderId="0" xfId="0" applyFont="1" applyAlignment="1">
      <alignment horizontal="center" vertical="center"/>
    </xf>
    <xf numFmtId="0" fontId="21" fillId="55" borderId="10" xfId="1111" applyFont="1" applyFill="1" applyBorder="1" applyAlignment="1">
      <alignment horizontal="center" vertical="center" shrinkToFit="1"/>
      <protection/>
    </xf>
    <xf numFmtId="0" fontId="21" fillId="0" borderId="10" xfId="1111" applyFont="1" applyFill="1" applyBorder="1" applyAlignment="1" applyProtection="1">
      <alignment horizontal="center" vertical="center"/>
      <protection hidden="1"/>
    </xf>
    <xf numFmtId="0" fontId="21" fillId="0" borderId="63" xfId="1111" applyFont="1" applyFill="1" applyBorder="1" applyAlignment="1" applyProtection="1">
      <alignment horizontal="center" vertical="center"/>
      <protection hidden="1"/>
    </xf>
    <xf numFmtId="0" fontId="21" fillId="0" borderId="0" xfId="1111" applyFont="1" applyFill="1" applyBorder="1" applyAlignment="1" applyProtection="1">
      <alignment horizontal="center" vertical="center"/>
      <protection hidden="1"/>
    </xf>
    <xf numFmtId="0" fontId="21" fillId="0" borderId="50" xfId="1111" applyFont="1" applyFill="1" applyBorder="1" applyAlignment="1" applyProtection="1">
      <alignment horizontal="center" vertical="center"/>
      <protection hidden="1"/>
    </xf>
    <xf numFmtId="0" fontId="21" fillId="0" borderId="41" xfId="1111" applyFont="1" applyFill="1" applyBorder="1" applyAlignment="1" applyProtection="1">
      <alignment horizontal="center" vertical="center"/>
      <protection hidden="1"/>
    </xf>
    <xf numFmtId="0" fontId="21" fillId="0" borderId="34" xfId="1111" applyFont="1" applyFill="1" applyBorder="1" applyAlignment="1" applyProtection="1">
      <alignment horizontal="center" vertical="center"/>
      <protection hidden="1"/>
    </xf>
    <xf numFmtId="0" fontId="21" fillId="0" borderId="70" xfId="1111" applyFont="1" applyFill="1" applyBorder="1" applyAlignment="1" applyProtection="1">
      <alignment horizontal="center" vertical="center"/>
      <protection hidden="1"/>
    </xf>
    <xf numFmtId="0" fontId="109" fillId="55" borderId="4" xfId="1111" applyNumberFormat="1" applyFont="1" applyFill="1" applyBorder="1" applyAlignment="1" applyProtection="1">
      <alignment horizontal="center" vertical="center"/>
      <protection hidden="1"/>
    </xf>
    <xf numFmtId="0" fontId="109" fillId="55" borderId="42" xfId="1111" applyNumberFormat="1" applyFont="1" applyFill="1" applyBorder="1" applyAlignment="1" applyProtection="1">
      <alignment horizontal="center" vertical="center"/>
      <protection hidden="1"/>
    </xf>
    <xf numFmtId="0" fontId="21" fillId="55" borderId="63" xfId="1111" applyFont="1" applyFill="1" applyBorder="1" applyAlignment="1" applyProtection="1">
      <alignment horizontal="left" vertical="center"/>
      <protection hidden="1"/>
    </xf>
    <xf numFmtId="0" fontId="0" fillId="55" borderId="63" xfId="0" applyFont="1" applyFill="1" applyBorder="1" applyAlignment="1" applyProtection="1">
      <alignment horizontal="left" vertical="center"/>
      <protection hidden="1"/>
    </xf>
    <xf numFmtId="0" fontId="0" fillId="55" borderId="69" xfId="0" applyFont="1" applyFill="1" applyBorder="1" applyAlignment="1" applyProtection="1">
      <alignment horizontal="left" vertical="center"/>
      <protection hidden="1"/>
    </xf>
    <xf numFmtId="0" fontId="21" fillId="55" borderId="60" xfId="1111" applyFont="1" applyFill="1" applyBorder="1" applyAlignment="1">
      <alignment horizontal="center" vertical="center" shrinkToFit="1"/>
      <protection/>
    </xf>
    <xf numFmtId="0" fontId="21" fillId="55" borderId="61" xfId="1111" applyFont="1" applyFill="1" applyBorder="1" applyAlignment="1">
      <alignment horizontal="center" vertical="center" shrinkToFit="1"/>
      <protection/>
    </xf>
    <xf numFmtId="0" fontId="21" fillId="55" borderId="45" xfId="1111" applyFont="1" applyFill="1" applyBorder="1" applyAlignment="1">
      <alignment horizontal="center" vertical="center" shrinkToFit="1"/>
      <protection/>
    </xf>
    <xf numFmtId="177" fontId="21" fillId="0" borderId="6" xfId="1111" applyNumberFormat="1" applyFont="1" applyFill="1" applyBorder="1" applyAlignment="1" applyProtection="1">
      <alignment horizontal="center" vertical="center"/>
      <protection hidden="1"/>
    </xf>
    <xf numFmtId="0" fontId="21" fillId="55" borderId="32" xfId="1111" applyFont="1" applyFill="1" applyBorder="1" applyAlignment="1" applyProtection="1">
      <alignment horizontal="right" vertical="center"/>
      <protection hidden="1"/>
    </xf>
    <xf numFmtId="0" fontId="21" fillId="55" borderId="4" xfId="1111" applyFont="1" applyFill="1" applyBorder="1" applyAlignment="1" applyProtection="1">
      <alignment horizontal="right" vertical="center"/>
      <protection hidden="1"/>
    </xf>
    <xf numFmtId="0" fontId="21" fillId="55" borderId="83" xfId="1111" applyFont="1" applyFill="1" applyBorder="1" applyAlignment="1">
      <alignment vertical="center" shrinkToFit="1"/>
      <protection/>
    </xf>
    <xf numFmtId="0" fontId="21" fillId="55" borderId="52" xfId="1111" applyFont="1" applyFill="1" applyBorder="1" applyAlignment="1">
      <alignment vertical="center" shrinkToFit="1"/>
      <protection/>
    </xf>
    <xf numFmtId="0" fontId="21" fillId="55" borderId="44" xfId="1111" applyFont="1" applyFill="1" applyBorder="1" applyAlignment="1">
      <alignment vertical="center" shrinkToFit="1"/>
      <protection/>
    </xf>
    <xf numFmtId="176" fontId="21" fillId="55" borderId="35" xfId="1111" applyNumberFormat="1" applyFont="1" applyFill="1" applyBorder="1" applyAlignment="1" applyProtection="1">
      <alignment horizontal="center" vertical="center"/>
      <protection hidden="1"/>
    </xf>
    <xf numFmtId="0" fontId="21" fillId="55" borderId="84" xfId="1111" applyFont="1" applyFill="1" applyBorder="1" applyAlignment="1">
      <alignment vertical="center" shrinkToFit="1"/>
      <protection/>
    </xf>
    <xf numFmtId="0" fontId="21" fillId="55" borderId="63" xfId="1111" applyFont="1" applyFill="1" applyBorder="1" applyAlignment="1">
      <alignment vertical="center" shrinkToFit="1"/>
      <protection/>
    </xf>
    <xf numFmtId="0" fontId="21" fillId="55" borderId="69" xfId="1111" applyFont="1" applyFill="1" applyBorder="1" applyAlignment="1">
      <alignment vertical="center" shrinkToFit="1"/>
      <protection/>
    </xf>
    <xf numFmtId="0" fontId="21" fillId="55" borderId="62" xfId="1111" applyFont="1" applyFill="1" applyBorder="1" applyAlignment="1" applyProtection="1">
      <alignment horizontal="right" vertical="center"/>
      <protection hidden="1"/>
    </xf>
    <xf numFmtId="0" fontId="21" fillId="55" borderId="40" xfId="1111" applyFont="1" applyFill="1" applyBorder="1" applyAlignment="1" applyProtection="1">
      <alignment horizontal="right" vertical="center"/>
      <protection hidden="1"/>
    </xf>
    <xf numFmtId="0" fontId="21" fillId="55" borderId="10" xfId="1111" applyFont="1" applyFill="1" applyBorder="1" applyAlignment="1">
      <alignment horizontal="center" vertical="center" wrapText="1"/>
      <protection/>
    </xf>
    <xf numFmtId="0" fontId="21" fillId="55" borderId="63" xfId="1111" applyFont="1" applyFill="1" applyBorder="1" applyAlignment="1">
      <alignment horizontal="center" vertical="center" wrapText="1"/>
      <protection/>
    </xf>
    <xf numFmtId="0" fontId="21" fillId="55" borderId="69" xfId="1111" applyFont="1" applyFill="1" applyBorder="1" applyAlignment="1">
      <alignment horizontal="center" vertical="center" wrapText="1"/>
      <protection/>
    </xf>
    <xf numFmtId="0" fontId="21" fillId="55" borderId="41" xfId="1111" applyFont="1" applyFill="1" applyBorder="1" applyAlignment="1">
      <alignment horizontal="center" vertical="center" wrapText="1"/>
      <protection/>
    </xf>
    <xf numFmtId="0" fontId="21" fillId="55" borderId="34" xfId="1111" applyFont="1" applyFill="1" applyBorder="1" applyAlignment="1">
      <alignment horizontal="center" vertical="center" wrapText="1"/>
      <protection/>
    </xf>
    <xf numFmtId="0" fontId="21" fillId="55" borderId="70" xfId="1111" applyFont="1" applyFill="1" applyBorder="1" applyAlignment="1">
      <alignment horizontal="center" vertical="center" wrapText="1"/>
      <protection/>
    </xf>
    <xf numFmtId="0" fontId="21" fillId="55" borderId="85" xfId="1111" applyFont="1" applyFill="1" applyBorder="1" applyAlignment="1">
      <alignment horizontal="center" vertical="center" shrinkToFit="1"/>
      <protection/>
    </xf>
    <xf numFmtId="0" fontId="21" fillId="55" borderId="0" xfId="1111" applyFont="1" applyFill="1" applyBorder="1" applyAlignment="1">
      <alignment horizontal="center" vertical="center" shrinkToFit="1"/>
      <protection/>
    </xf>
    <xf numFmtId="0" fontId="21" fillId="55" borderId="86" xfId="1111" applyFont="1" applyFill="1" applyBorder="1" applyAlignment="1">
      <alignment horizontal="center" vertical="center" shrinkToFit="1"/>
      <protection/>
    </xf>
    <xf numFmtId="0" fontId="21" fillId="55" borderId="87" xfId="1111" applyFont="1" applyFill="1" applyBorder="1" applyAlignment="1">
      <alignment horizontal="center" vertical="center" shrinkToFit="1"/>
      <protection/>
    </xf>
    <xf numFmtId="0" fontId="6" fillId="55" borderId="82" xfId="1111" applyFont="1" applyFill="1" applyBorder="1" applyAlignment="1">
      <alignment horizontal="left" vertical="center" shrinkToFit="1"/>
      <protection/>
    </xf>
    <xf numFmtId="0" fontId="6" fillId="55" borderId="40" xfId="1111" applyFont="1" applyFill="1" applyBorder="1" applyAlignment="1">
      <alignment horizontal="left" vertical="center" shrinkToFit="1"/>
      <protection/>
    </xf>
    <xf numFmtId="0" fontId="6" fillId="55" borderId="43" xfId="1111" applyFont="1" applyFill="1" applyBorder="1" applyAlignment="1">
      <alignment horizontal="left" vertical="center" shrinkToFit="1"/>
      <protection/>
    </xf>
    <xf numFmtId="0" fontId="21" fillId="55" borderId="32" xfId="1111" applyFont="1" applyFill="1" applyBorder="1" applyAlignment="1">
      <alignment horizontal="center" vertical="center" wrapText="1" shrinkToFit="1"/>
      <protection/>
    </xf>
    <xf numFmtId="0" fontId="21" fillId="55" borderId="4" xfId="1111" applyFont="1" applyFill="1" applyBorder="1" applyAlignment="1">
      <alignment horizontal="center" vertical="center" wrapText="1" shrinkToFit="1"/>
      <protection/>
    </xf>
    <xf numFmtId="0" fontId="21" fillId="55" borderId="42" xfId="1111" applyFont="1" applyFill="1" applyBorder="1" applyAlignment="1">
      <alignment horizontal="center" vertical="center" wrapText="1" shrinkToFit="1"/>
      <protection/>
    </xf>
    <xf numFmtId="0" fontId="21" fillId="55" borderId="35" xfId="1111" applyFont="1" applyFill="1" applyBorder="1" applyAlignment="1" applyProtection="1">
      <alignment horizontal="left" vertical="center"/>
      <protection hidden="1"/>
    </xf>
    <xf numFmtId="0" fontId="21" fillId="55" borderId="36" xfId="1111" applyFont="1" applyFill="1" applyBorder="1" applyAlignment="1" applyProtection="1">
      <alignment horizontal="left" vertical="center"/>
      <protection hidden="1"/>
    </xf>
    <xf numFmtId="0" fontId="21" fillId="55" borderId="63" xfId="1111" applyFont="1" applyFill="1" applyBorder="1" applyAlignment="1">
      <alignment horizontal="center" vertical="center" wrapText="1" shrinkToFit="1"/>
      <protection/>
    </xf>
    <xf numFmtId="0" fontId="21" fillId="55" borderId="31" xfId="1111" applyFont="1" applyFill="1" applyBorder="1" applyAlignment="1">
      <alignment horizontal="center" vertical="center" wrapText="1" shrinkToFit="1"/>
      <protection/>
    </xf>
    <xf numFmtId="0" fontId="21" fillId="55" borderId="0" xfId="1111" applyFont="1" applyFill="1" applyBorder="1" applyAlignment="1">
      <alignment horizontal="center" vertical="center" wrapText="1" shrinkToFit="1"/>
      <protection/>
    </xf>
    <xf numFmtId="0" fontId="21" fillId="55" borderId="41" xfId="1111" applyFont="1" applyFill="1" applyBorder="1" applyAlignment="1">
      <alignment horizontal="center" vertical="center" wrapText="1" shrinkToFit="1"/>
      <protection/>
    </xf>
    <xf numFmtId="0" fontId="21" fillId="55" borderId="34" xfId="1111" applyFont="1" applyFill="1" applyBorder="1" applyAlignment="1">
      <alignment horizontal="center" vertical="center" wrapText="1" shrinkToFit="1"/>
      <protection/>
    </xf>
    <xf numFmtId="0" fontId="21" fillId="55" borderId="32" xfId="1111" applyFont="1" applyFill="1" applyBorder="1" applyAlignment="1">
      <alignment horizontal="center" vertical="center" shrinkToFit="1"/>
      <protection/>
    </xf>
    <xf numFmtId="0" fontId="21" fillId="55" borderId="4" xfId="1111" applyFont="1" applyFill="1" applyBorder="1" applyAlignment="1">
      <alignment horizontal="center" vertical="center" shrinkToFit="1"/>
      <protection/>
    </xf>
    <xf numFmtId="0" fontId="21" fillId="55" borderId="42" xfId="1111" applyFont="1" applyFill="1" applyBorder="1" applyAlignment="1">
      <alignment horizontal="center" vertical="center" shrinkToFit="1"/>
      <protection/>
    </xf>
    <xf numFmtId="0" fontId="21" fillId="55" borderId="60" xfId="1111" applyFont="1" applyFill="1" applyBorder="1" applyAlignment="1" applyProtection="1">
      <alignment horizontal="right" vertical="center"/>
      <protection hidden="1"/>
    </xf>
    <xf numFmtId="0" fontId="21" fillId="55" borderId="61" xfId="1111" applyFont="1" applyFill="1" applyBorder="1" applyAlignment="1" applyProtection="1">
      <alignment horizontal="right" vertical="center"/>
      <protection hidden="1"/>
    </xf>
    <xf numFmtId="0" fontId="21" fillId="55" borderId="61" xfId="1111" applyFont="1" applyFill="1" applyBorder="1" applyAlignment="1" applyProtection="1">
      <alignment horizontal="left" vertical="center"/>
      <protection hidden="1"/>
    </xf>
    <xf numFmtId="0" fontId="21" fillId="55" borderId="45" xfId="1111" applyFont="1" applyFill="1" applyBorder="1" applyAlignment="1" applyProtection="1">
      <alignment horizontal="left" vertical="center"/>
      <protection hidden="1"/>
    </xf>
    <xf numFmtId="176" fontId="21" fillId="55" borderId="61" xfId="1111" applyNumberFormat="1" applyFont="1" applyFill="1" applyBorder="1" applyAlignment="1" applyProtection="1">
      <alignment horizontal="center" vertical="center"/>
      <protection hidden="1"/>
    </xf>
    <xf numFmtId="0" fontId="21" fillId="55" borderId="69" xfId="1111" applyFont="1" applyFill="1" applyBorder="1" applyAlignment="1" applyProtection="1">
      <alignment horizontal="left" vertical="center"/>
      <protection hidden="1"/>
    </xf>
    <xf numFmtId="176" fontId="21" fillId="55" borderId="4" xfId="1111" applyNumberFormat="1" applyFont="1" applyFill="1" applyBorder="1" applyAlignment="1" applyProtection="1">
      <alignment horizontal="center" vertical="center"/>
      <protection hidden="1"/>
    </xf>
    <xf numFmtId="0" fontId="21" fillId="55" borderId="63" xfId="1111" applyFont="1" applyFill="1" applyBorder="1" applyAlignment="1">
      <alignment wrapText="1" shrinkToFit="1"/>
      <protection/>
    </xf>
    <xf numFmtId="0" fontId="21" fillId="55" borderId="69" xfId="1111" applyFont="1" applyFill="1" applyBorder="1" applyAlignment="1">
      <alignment wrapText="1" shrinkToFit="1"/>
      <protection/>
    </xf>
    <xf numFmtId="0" fontId="21" fillId="55" borderId="41" xfId="1111" applyFont="1" applyFill="1" applyBorder="1" applyAlignment="1">
      <alignment wrapText="1" shrinkToFit="1"/>
      <protection/>
    </xf>
    <xf numFmtId="0" fontId="21" fillId="55" borderId="34" xfId="1111" applyFont="1" applyFill="1" applyBorder="1" applyAlignment="1">
      <alignment wrapText="1" shrinkToFit="1"/>
      <protection/>
    </xf>
    <xf numFmtId="0" fontId="21" fillId="55" borderId="70" xfId="1111" applyFont="1" applyFill="1" applyBorder="1" applyAlignment="1">
      <alignment wrapText="1" shrinkToFit="1"/>
      <protection/>
    </xf>
    <xf numFmtId="0" fontId="21" fillId="55" borderId="85" xfId="1111" applyFont="1" applyFill="1" applyBorder="1" applyAlignment="1">
      <alignment horizontal="center" vertical="center" wrapText="1" shrinkToFit="1"/>
      <protection/>
    </xf>
    <xf numFmtId="0" fontId="21" fillId="55" borderId="86" xfId="1111" applyFont="1" applyFill="1" applyBorder="1" applyAlignment="1">
      <alignment horizontal="center" vertical="center" wrapText="1" shrinkToFit="1"/>
      <protection/>
    </xf>
    <xf numFmtId="0" fontId="21" fillId="0" borderId="69" xfId="1111" applyFont="1" applyFill="1" applyBorder="1" applyAlignment="1" applyProtection="1">
      <alignment horizontal="center" vertical="center"/>
      <protection hidden="1"/>
    </xf>
    <xf numFmtId="0" fontId="21" fillId="55" borderId="40" xfId="1111" applyFont="1" applyFill="1" applyBorder="1" applyAlignment="1" applyProtection="1">
      <alignment horizontal="left" vertical="center"/>
      <protection hidden="1"/>
    </xf>
    <xf numFmtId="0" fontId="21" fillId="55" borderId="43" xfId="1111" applyFont="1" applyFill="1" applyBorder="1" applyAlignment="1" applyProtection="1">
      <alignment horizontal="left" vertical="center"/>
      <protection hidden="1"/>
    </xf>
    <xf numFmtId="0" fontId="21" fillId="55" borderId="40" xfId="1111" applyFont="1" applyFill="1" applyBorder="1" applyAlignment="1" applyProtection="1">
      <alignment horizontal="center" vertical="center"/>
      <protection hidden="1"/>
    </xf>
    <xf numFmtId="0" fontId="21" fillId="55" borderId="43" xfId="1111" applyFont="1" applyFill="1" applyBorder="1" applyAlignment="1" applyProtection="1">
      <alignment horizontal="center" vertical="center"/>
      <protection hidden="1"/>
    </xf>
    <xf numFmtId="0" fontId="139" fillId="0" borderId="75" xfId="1111" applyFont="1" applyFill="1" applyBorder="1" applyAlignment="1">
      <alignment horizontal="center" vertical="center"/>
      <protection/>
    </xf>
    <xf numFmtId="0" fontId="136" fillId="0" borderId="76" xfId="0" applyFont="1" applyFill="1" applyBorder="1" applyAlignment="1">
      <alignment horizontal="center" vertical="center"/>
    </xf>
    <xf numFmtId="0" fontId="136" fillId="0" borderId="77" xfId="0" applyFont="1" applyFill="1" applyBorder="1" applyAlignment="1">
      <alignment horizontal="center" vertical="center"/>
    </xf>
    <xf numFmtId="0" fontId="137" fillId="55" borderId="78" xfId="1111" applyFont="1" applyFill="1" applyBorder="1" applyAlignment="1">
      <alignment horizontal="center" vertical="center"/>
      <protection/>
    </xf>
    <xf numFmtId="0" fontId="137" fillId="55" borderId="79" xfId="1111" applyFont="1" applyFill="1" applyBorder="1" applyAlignment="1">
      <alignment horizontal="center" vertical="center"/>
      <protection/>
    </xf>
    <xf numFmtId="0" fontId="137" fillId="55" borderId="80" xfId="1111" applyFont="1" applyFill="1" applyBorder="1" applyAlignment="1">
      <alignment horizontal="center" vertical="center"/>
      <protection/>
    </xf>
    <xf numFmtId="212" fontId="21" fillId="55" borderId="10" xfId="1111" applyNumberFormat="1" applyFont="1" applyFill="1" applyBorder="1" applyAlignment="1">
      <alignment horizontal="right" vertical="center"/>
      <protection/>
    </xf>
    <xf numFmtId="0" fontId="0" fillId="0" borderId="63" xfId="0" applyFont="1" applyBorder="1" applyAlignment="1">
      <alignment horizontal="right" vertical="center"/>
    </xf>
    <xf numFmtId="212" fontId="140" fillId="55" borderId="63" xfId="1111" applyNumberFormat="1" applyFont="1" applyFill="1" applyBorder="1" applyAlignment="1">
      <alignment horizontal="left" vertical="center"/>
      <protection/>
    </xf>
    <xf numFmtId="0" fontId="135" fillId="0" borderId="63" xfId="0" applyFont="1" applyBorder="1" applyAlignment="1">
      <alignment horizontal="left" vertical="center"/>
    </xf>
    <xf numFmtId="0" fontId="21" fillId="55" borderId="63" xfId="1111" applyFont="1" applyFill="1" applyBorder="1" applyAlignment="1">
      <alignment horizontal="left" vertical="center"/>
      <protection/>
    </xf>
    <xf numFmtId="0" fontId="0" fillId="55" borderId="63" xfId="0" applyFont="1" applyFill="1" applyBorder="1" applyAlignment="1">
      <alignment horizontal="left" vertical="center"/>
    </xf>
    <xf numFmtId="0" fontId="0" fillId="55" borderId="69" xfId="0" applyFont="1" applyFill="1" applyBorder="1" applyAlignment="1">
      <alignment horizontal="left" vertical="center"/>
    </xf>
    <xf numFmtId="0" fontId="140" fillId="0" borderId="41" xfId="1111" applyFont="1" applyFill="1" applyBorder="1" applyAlignment="1">
      <alignment horizontal="left" vertical="center" shrinkToFit="1"/>
      <protection/>
    </xf>
    <xf numFmtId="0" fontId="135" fillId="0" borderId="34" xfId="0" applyFont="1" applyBorder="1" applyAlignment="1">
      <alignment horizontal="left" vertical="center" shrinkToFit="1"/>
    </xf>
    <xf numFmtId="0" fontId="135" fillId="0" borderId="70" xfId="0" applyFont="1" applyBorder="1" applyAlignment="1">
      <alignment horizontal="left" vertical="center" shrinkToFit="1"/>
    </xf>
    <xf numFmtId="0" fontId="140" fillId="0" borderId="10" xfId="1111" applyFont="1" applyFill="1" applyBorder="1" applyAlignment="1">
      <alignment horizontal="center" vertical="center" wrapText="1"/>
      <protection/>
    </xf>
    <xf numFmtId="0" fontId="140" fillId="0" borderId="63" xfId="1111" applyFont="1" applyFill="1" applyBorder="1" applyAlignment="1">
      <alignment horizontal="center" vertical="center" wrapText="1"/>
      <protection/>
    </xf>
    <xf numFmtId="0" fontId="140" fillId="0" borderId="69" xfId="1111" applyFont="1" applyFill="1" applyBorder="1" applyAlignment="1">
      <alignment horizontal="center" vertical="center" wrapText="1"/>
      <protection/>
    </xf>
    <xf numFmtId="0" fontId="140" fillId="0" borderId="41" xfId="1111" applyFont="1" applyFill="1" applyBorder="1" applyAlignment="1">
      <alignment horizontal="center" vertical="center" wrapText="1"/>
      <protection/>
    </xf>
    <xf numFmtId="0" fontId="140" fillId="0" borderId="34" xfId="1111" applyFont="1" applyFill="1" applyBorder="1" applyAlignment="1">
      <alignment horizontal="center" vertical="center" wrapText="1"/>
      <protection/>
    </xf>
    <xf numFmtId="0" fontId="140" fillId="0" borderId="70" xfId="1111" applyFont="1" applyFill="1" applyBorder="1" applyAlignment="1">
      <alignment horizontal="center" vertical="center" wrapText="1"/>
      <protection/>
    </xf>
    <xf numFmtId="177" fontId="21" fillId="0" borderId="6" xfId="1111" applyNumberFormat="1" applyFont="1" applyFill="1" applyBorder="1" applyAlignment="1">
      <alignment horizontal="center" vertical="center"/>
      <protection/>
    </xf>
    <xf numFmtId="177" fontId="140" fillId="0" borderId="6" xfId="1111" applyNumberFormat="1" applyFont="1" applyFill="1" applyBorder="1" applyAlignment="1">
      <alignment horizontal="center" vertical="center"/>
      <protection/>
    </xf>
    <xf numFmtId="0" fontId="21" fillId="0" borderId="10" xfId="1111" applyFont="1" applyFill="1" applyBorder="1" applyAlignment="1">
      <alignment horizontal="center" vertical="center"/>
      <protection/>
    </xf>
    <xf numFmtId="0" fontId="21" fillId="0" borderId="63" xfId="1111" applyFont="1" applyFill="1" applyBorder="1" applyAlignment="1">
      <alignment horizontal="center" vertical="center"/>
      <protection/>
    </xf>
    <xf numFmtId="0" fontId="21" fillId="0" borderId="0" xfId="1111" applyFont="1" applyFill="1" applyBorder="1" applyAlignment="1">
      <alignment horizontal="center" vertical="center"/>
      <protection/>
    </xf>
    <xf numFmtId="0" fontId="21" fillId="0" borderId="50" xfId="1111" applyFont="1" applyFill="1" applyBorder="1" applyAlignment="1">
      <alignment horizontal="center" vertical="center"/>
      <protection/>
    </xf>
    <xf numFmtId="214" fontId="140" fillId="0" borderId="10" xfId="1111" applyNumberFormat="1" applyFont="1" applyFill="1" applyBorder="1" applyAlignment="1">
      <alignment horizontal="center" vertical="center"/>
      <protection/>
    </xf>
    <xf numFmtId="214" fontId="135" fillId="0" borderId="63" xfId="0" applyNumberFormat="1" applyFont="1" applyFill="1" applyBorder="1" applyAlignment="1">
      <alignment horizontal="center" vertical="center"/>
    </xf>
    <xf numFmtId="214" fontId="135" fillId="0" borderId="69" xfId="0" applyNumberFormat="1" applyFont="1" applyFill="1" applyBorder="1" applyAlignment="1">
      <alignment horizontal="center" vertical="center"/>
    </xf>
    <xf numFmtId="214" fontId="135" fillId="0" borderId="41" xfId="0" applyNumberFormat="1" applyFont="1" applyFill="1" applyBorder="1" applyAlignment="1">
      <alignment horizontal="center" vertical="center"/>
    </xf>
    <xf numFmtId="214" fontId="135" fillId="0" borderId="34" xfId="0" applyNumberFormat="1" applyFont="1" applyFill="1" applyBorder="1" applyAlignment="1">
      <alignment horizontal="center" vertical="center"/>
    </xf>
    <xf numFmtId="214" fontId="135" fillId="0" borderId="70" xfId="0" applyNumberFormat="1" applyFont="1" applyFill="1" applyBorder="1" applyAlignment="1">
      <alignment horizontal="center" vertical="center"/>
    </xf>
    <xf numFmtId="177" fontId="21" fillId="0" borderId="32" xfId="1111" applyNumberFormat="1" applyFont="1" applyFill="1" applyBorder="1" applyAlignment="1">
      <alignment horizontal="center" vertical="center"/>
      <protection/>
    </xf>
    <xf numFmtId="0" fontId="0" fillId="0" borderId="4" xfId="0" applyFont="1" applyFill="1" applyBorder="1" applyAlignment="1">
      <alignment horizontal="center" vertical="center"/>
    </xf>
    <xf numFmtId="0" fontId="0" fillId="0" borderId="42" xfId="0" applyFont="1" applyFill="1" applyBorder="1" applyAlignment="1">
      <alignment horizontal="center" vertical="center"/>
    </xf>
    <xf numFmtId="177" fontId="21" fillId="0" borderId="10" xfId="1111" applyNumberFormat="1" applyFont="1" applyFill="1" applyBorder="1" applyAlignment="1">
      <alignment horizontal="center" vertical="center"/>
      <protection/>
    </xf>
    <xf numFmtId="177" fontId="21" fillId="0" borderId="63" xfId="1111" applyNumberFormat="1" applyFont="1" applyFill="1" applyBorder="1" applyAlignment="1">
      <alignment horizontal="center" vertical="center"/>
      <protection/>
    </xf>
    <xf numFmtId="177" fontId="21" fillId="0" borderId="69" xfId="1111" applyNumberFormat="1" applyFont="1" applyFill="1" applyBorder="1" applyAlignment="1">
      <alignment horizontal="center" vertical="center"/>
      <protection/>
    </xf>
    <xf numFmtId="177" fontId="21" fillId="0" borderId="41" xfId="1111" applyNumberFormat="1" applyFont="1" applyFill="1" applyBorder="1" applyAlignment="1">
      <alignment horizontal="center" vertical="center"/>
      <protection/>
    </xf>
    <xf numFmtId="177" fontId="21" fillId="0" borderId="34" xfId="1111" applyNumberFormat="1" applyFont="1" applyFill="1" applyBorder="1" applyAlignment="1">
      <alignment horizontal="center" vertical="center"/>
      <protection/>
    </xf>
    <xf numFmtId="177" fontId="21" fillId="0" borderId="70" xfId="1111" applyNumberFormat="1" applyFont="1" applyFill="1" applyBorder="1" applyAlignment="1">
      <alignment horizontal="center" vertical="center"/>
      <protection/>
    </xf>
    <xf numFmtId="0" fontId="21" fillId="55" borderId="65" xfId="1111" applyFont="1" applyFill="1" applyBorder="1" applyAlignment="1">
      <alignment horizontal="right" vertical="center"/>
      <protection/>
    </xf>
    <xf numFmtId="0" fontId="21" fillId="55" borderId="35" xfId="1111" applyFont="1" applyFill="1" applyBorder="1" applyAlignment="1">
      <alignment horizontal="right" vertical="center"/>
      <protection/>
    </xf>
    <xf numFmtId="0" fontId="140" fillId="55" borderId="35" xfId="1111" applyFont="1" applyFill="1" applyBorder="1" applyAlignment="1">
      <alignment horizontal="center" vertical="center"/>
      <protection/>
    </xf>
    <xf numFmtId="0" fontId="21" fillId="55" borderId="35" xfId="1111" applyFont="1" applyFill="1" applyBorder="1" applyAlignment="1">
      <alignment horizontal="center" vertical="center"/>
      <protection/>
    </xf>
    <xf numFmtId="0" fontId="21" fillId="55" borderId="36" xfId="1111" applyFont="1" applyFill="1" applyBorder="1" applyAlignment="1">
      <alignment horizontal="center" vertical="center"/>
      <protection/>
    </xf>
    <xf numFmtId="176" fontId="21" fillId="55" borderId="40" xfId="1111" applyNumberFormat="1" applyFont="1" applyFill="1" applyBorder="1" applyAlignment="1">
      <alignment horizontal="center" vertical="center"/>
      <protection/>
    </xf>
    <xf numFmtId="0" fontId="21" fillId="55" borderId="52" xfId="1111" applyFont="1" applyFill="1" applyBorder="1" applyAlignment="1">
      <alignment horizontal="left" vertical="center"/>
      <protection/>
    </xf>
    <xf numFmtId="0" fontId="21" fillId="55" borderId="44" xfId="1111" applyFont="1" applyFill="1" applyBorder="1" applyAlignment="1">
      <alignment horizontal="left" vertical="center"/>
      <protection/>
    </xf>
    <xf numFmtId="0" fontId="21" fillId="55" borderId="51" xfId="1111" applyFont="1" applyFill="1" applyBorder="1" applyAlignment="1">
      <alignment horizontal="right" vertical="center"/>
      <protection/>
    </xf>
    <xf numFmtId="0" fontId="21" fillId="55" borderId="52" xfId="1111" applyFont="1" applyFill="1" applyBorder="1" applyAlignment="1">
      <alignment horizontal="right" vertical="center"/>
      <protection/>
    </xf>
    <xf numFmtId="176" fontId="140" fillId="55" borderId="52" xfId="1111" applyNumberFormat="1" applyFont="1" applyFill="1" applyBorder="1" applyAlignment="1">
      <alignment horizontal="center" vertical="center"/>
      <protection/>
    </xf>
    <xf numFmtId="176" fontId="21" fillId="55" borderId="52" xfId="1111" applyNumberFormat="1" applyFont="1" applyFill="1" applyBorder="1" applyAlignment="1">
      <alignment horizontal="center" vertical="center"/>
      <protection/>
    </xf>
    <xf numFmtId="176" fontId="140" fillId="55" borderId="40" xfId="1111" applyNumberFormat="1" applyFont="1" applyFill="1" applyBorder="1" applyAlignment="1">
      <alignment horizontal="center" vertical="center"/>
      <protection/>
    </xf>
    <xf numFmtId="0" fontId="21" fillId="55" borderId="40" xfId="1111" applyFont="1" applyFill="1" applyBorder="1" applyAlignment="1">
      <alignment horizontal="center" vertical="center"/>
      <protection/>
    </xf>
    <xf numFmtId="0" fontId="21" fillId="55" borderId="43" xfId="1111" applyFont="1" applyFill="1" applyBorder="1" applyAlignment="1">
      <alignment horizontal="center" vertical="center"/>
      <protection/>
    </xf>
    <xf numFmtId="0" fontId="21" fillId="55" borderId="62" xfId="1111" applyFont="1" applyFill="1" applyBorder="1" applyAlignment="1">
      <alignment horizontal="right" vertical="center"/>
      <protection/>
    </xf>
    <xf numFmtId="0" fontId="21" fillId="55" borderId="40" xfId="1111" applyFont="1" applyFill="1" applyBorder="1" applyAlignment="1">
      <alignment horizontal="right" vertical="center"/>
      <protection/>
    </xf>
    <xf numFmtId="0" fontId="21" fillId="55" borderId="40" xfId="1111" applyFont="1" applyFill="1" applyBorder="1" applyAlignment="1">
      <alignment horizontal="left" vertical="center"/>
      <protection/>
    </xf>
    <xf numFmtId="0" fontId="21" fillId="55" borderId="43" xfId="1111" applyFont="1" applyFill="1" applyBorder="1" applyAlignment="1">
      <alignment horizontal="left" vertical="center"/>
      <protection/>
    </xf>
    <xf numFmtId="0" fontId="21" fillId="55" borderId="60" xfId="1111" applyFont="1" applyFill="1" applyBorder="1" applyAlignment="1">
      <alignment horizontal="right" vertical="center"/>
      <protection/>
    </xf>
    <xf numFmtId="0" fontId="21" fillId="55" borderId="61" xfId="1111" applyFont="1" applyFill="1" applyBorder="1" applyAlignment="1">
      <alignment horizontal="right" vertical="center"/>
      <protection/>
    </xf>
    <xf numFmtId="176" fontId="140" fillId="55" borderId="61" xfId="1111" applyNumberFormat="1" applyFont="1" applyFill="1" applyBorder="1" applyAlignment="1">
      <alignment horizontal="center" vertical="center"/>
      <protection/>
    </xf>
    <xf numFmtId="0" fontId="21" fillId="55" borderId="61" xfId="1111" applyFont="1" applyFill="1" applyBorder="1" applyAlignment="1">
      <alignment horizontal="left" vertical="center"/>
      <protection/>
    </xf>
    <xf numFmtId="0" fontId="21" fillId="55" borderId="45" xfId="1111" applyFont="1" applyFill="1" applyBorder="1" applyAlignment="1">
      <alignment horizontal="left" vertical="center"/>
      <protection/>
    </xf>
    <xf numFmtId="176" fontId="21" fillId="55" borderId="61" xfId="1111" applyNumberFormat="1" applyFont="1" applyFill="1" applyBorder="1" applyAlignment="1">
      <alignment horizontal="center" vertical="center"/>
      <protection/>
    </xf>
    <xf numFmtId="176" fontId="21" fillId="55" borderId="35" xfId="1111" applyNumberFormat="1" applyFont="1" applyFill="1" applyBorder="1" applyAlignment="1">
      <alignment horizontal="center" vertical="center"/>
      <protection/>
    </xf>
    <xf numFmtId="0" fontId="21" fillId="55" borderId="69" xfId="1111" applyFont="1" applyFill="1" applyBorder="1" applyAlignment="1">
      <alignment horizontal="left" vertical="center"/>
      <protection/>
    </xf>
    <xf numFmtId="176" fontId="21" fillId="55" borderId="4" xfId="1111" applyNumberFormat="1" applyFont="1" applyFill="1" applyBorder="1" applyAlignment="1">
      <alignment horizontal="center" vertical="center"/>
      <protection/>
    </xf>
    <xf numFmtId="0" fontId="21" fillId="55" borderId="4" xfId="1111" applyFont="1" applyFill="1" applyBorder="1" applyAlignment="1">
      <alignment horizontal="left" vertical="center"/>
      <protection/>
    </xf>
    <xf numFmtId="0" fontId="21" fillId="55" borderId="42" xfId="1111" applyFont="1" applyFill="1" applyBorder="1" applyAlignment="1">
      <alignment horizontal="left" vertical="center"/>
      <protection/>
    </xf>
    <xf numFmtId="0" fontId="21" fillId="55" borderId="32" xfId="1111" applyFont="1" applyFill="1" applyBorder="1" applyAlignment="1">
      <alignment horizontal="right" vertical="center"/>
      <protection/>
    </xf>
    <xf numFmtId="0" fontId="21" fillId="55" borderId="4" xfId="1111" applyFont="1" applyFill="1" applyBorder="1" applyAlignment="1">
      <alignment horizontal="right" vertical="center"/>
      <protection/>
    </xf>
    <xf numFmtId="176" fontId="140" fillId="55" borderId="4" xfId="1111" applyNumberFormat="1" applyFont="1" applyFill="1" applyBorder="1" applyAlignment="1">
      <alignment horizontal="center" vertical="center"/>
      <protection/>
    </xf>
    <xf numFmtId="0" fontId="21" fillId="55" borderId="35" xfId="1111" applyFont="1" applyFill="1" applyBorder="1" applyAlignment="1">
      <alignment horizontal="left" vertical="center"/>
      <protection/>
    </xf>
    <xf numFmtId="0" fontId="21" fillId="55" borderId="36" xfId="1111" applyFont="1" applyFill="1" applyBorder="1" applyAlignment="1">
      <alignment horizontal="left" vertical="center"/>
      <protection/>
    </xf>
    <xf numFmtId="0" fontId="21" fillId="55" borderId="32" xfId="1111" applyFont="1" applyFill="1" applyBorder="1" applyAlignment="1">
      <alignment horizontal="center" vertical="center"/>
      <protection/>
    </xf>
    <xf numFmtId="0" fontId="21" fillId="55" borderId="4" xfId="1111" applyFont="1" applyFill="1" applyBorder="1" applyAlignment="1">
      <alignment horizontal="center" vertical="center"/>
      <protection/>
    </xf>
    <xf numFmtId="0" fontId="21" fillId="55" borderId="42" xfId="1111" applyFont="1" applyFill="1" applyBorder="1" applyAlignment="1">
      <alignment horizontal="center" vertical="center"/>
      <protection/>
    </xf>
    <xf numFmtId="0" fontId="6" fillId="0" borderId="65" xfId="1111" applyFont="1" applyFill="1" applyBorder="1" applyAlignment="1">
      <alignment horizontal="center" vertical="center" wrapText="1"/>
      <protection/>
    </xf>
    <xf numFmtId="0" fontId="6" fillId="0" borderId="35" xfId="1111" applyFont="1" applyFill="1" applyBorder="1" applyAlignment="1">
      <alignment horizontal="center" vertical="center" wrapText="1"/>
      <protection/>
    </xf>
    <xf numFmtId="0" fontId="6" fillId="0" borderId="1" xfId="1111" applyFont="1" applyFill="1" applyBorder="1" applyAlignment="1">
      <alignment horizontal="center" vertical="center" wrapText="1"/>
      <protection/>
    </xf>
    <xf numFmtId="0" fontId="137" fillId="0" borderId="35" xfId="1111" applyFont="1" applyFill="1" applyBorder="1" applyAlignment="1">
      <alignment horizontal="center" vertical="center" wrapText="1"/>
      <protection/>
    </xf>
    <xf numFmtId="0" fontId="137" fillId="0" borderId="36" xfId="1111" applyFont="1" applyFill="1" applyBorder="1" applyAlignment="1">
      <alignment horizontal="center" vertical="center" wrapText="1"/>
      <protection/>
    </xf>
    <xf numFmtId="0" fontId="6" fillId="0" borderId="55" xfId="1111" applyFont="1" applyFill="1" applyBorder="1" applyAlignment="1">
      <alignment horizontal="center" vertical="center" wrapText="1"/>
      <protection/>
    </xf>
    <xf numFmtId="0" fontId="6" fillId="0" borderId="58" xfId="1111" applyFont="1" applyFill="1" applyBorder="1" applyAlignment="1">
      <alignment horizontal="center" vertical="center" wrapText="1"/>
      <protection/>
    </xf>
    <xf numFmtId="0" fontId="137" fillId="0" borderId="58" xfId="1111" applyFont="1" applyFill="1" applyBorder="1" applyAlignment="1">
      <alignment horizontal="center" vertical="center" wrapText="1"/>
      <protection/>
    </xf>
    <xf numFmtId="0" fontId="137" fillId="0" borderId="71" xfId="1111" applyFont="1" applyFill="1" applyBorder="1" applyAlignment="1">
      <alignment horizontal="center" vertical="center" wrapText="1"/>
      <protection/>
    </xf>
    <xf numFmtId="0" fontId="6" fillId="0" borderId="72" xfId="1111" applyFont="1" applyFill="1" applyBorder="1" applyAlignment="1">
      <alignment horizontal="center" vertical="center" wrapText="1"/>
      <protection/>
    </xf>
    <xf numFmtId="0" fontId="6" fillId="0" borderId="17" xfId="1111" applyFont="1" applyFill="1" applyBorder="1" applyAlignment="1">
      <alignment horizontal="center" vertical="center" wrapText="1"/>
      <protection/>
    </xf>
    <xf numFmtId="0" fontId="137" fillId="0" borderId="17" xfId="1111" applyFont="1" applyFill="1" applyBorder="1" applyAlignment="1">
      <alignment horizontal="center" vertical="center" wrapText="1"/>
      <protection/>
    </xf>
    <xf numFmtId="0" fontId="6" fillId="0" borderId="17" xfId="1111" applyFont="1" applyFill="1" applyBorder="1" applyAlignment="1">
      <alignment horizontal="center" vertical="center"/>
      <protection/>
    </xf>
    <xf numFmtId="0" fontId="140" fillId="0" borderId="17" xfId="1111" applyFont="1" applyFill="1" applyBorder="1" applyAlignment="1">
      <alignment horizontal="center" vertical="center"/>
      <protection/>
    </xf>
    <xf numFmtId="0" fontId="140" fillId="0" borderId="49" xfId="1111" applyFont="1" applyFill="1" applyBorder="1" applyAlignment="1">
      <alignment horizontal="center" vertical="center"/>
      <protection/>
    </xf>
    <xf numFmtId="0" fontId="63" fillId="55" borderId="65" xfId="1111" applyFont="1" applyFill="1" applyBorder="1" applyAlignment="1">
      <alignment horizontal="left"/>
      <protection/>
    </xf>
    <xf numFmtId="0" fontId="63" fillId="55" borderId="35" xfId="1111" applyFont="1" applyFill="1" applyBorder="1" applyAlignment="1">
      <alignment horizontal="left"/>
      <protection/>
    </xf>
    <xf numFmtId="0" fontId="63" fillId="55" borderId="36" xfId="1111" applyFont="1" applyFill="1" applyBorder="1" applyAlignment="1">
      <alignment horizontal="left"/>
      <protection/>
    </xf>
    <xf numFmtId="0" fontId="21" fillId="55" borderId="62" xfId="1111" applyFont="1" applyFill="1" applyBorder="1" applyAlignment="1">
      <alignment horizontal="left"/>
      <protection/>
    </xf>
    <xf numFmtId="0" fontId="21" fillId="55" borderId="40" xfId="1111" applyFont="1" applyFill="1" applyBorder="1" applyAlignment="1">
      <alignment horizontal="left"/>
      <protection/>
    </xf>
    <xf numFmtId="0" fontId="21" fillId="55" borderId="43" xfId="1111" applyFont="1" applyFill="1" applyBorder="1" applyAlignment="1">
      <alignment horizontal="left"/>
      <protection/>
    </xf>
    <xf numFmtId="0" fontId="21" fillId="55" borderId="60" xfId="1111" applyFont="1" applyFill="1" applyBorder="1" applyAlignment="1">
      <alignment horizontal="left"/>
      <protection/>
    </xf>
    <xf numFmtId="0" fontId="21" fillId="55" borderId="61" xfId="1111" applyFont="1" applyFill="1" applyBorder="1" applyAlignment="1">
      <alignment horizontal="left"/>
      <protection/>
    </xf>
    <xf numFmtId="0" fontId="21" fillId="55" borderId="45" xfId="1111" applyFont="1" applyFill="1" applyBorder="1" applyAlignment="1">
      <alignment horizontal="left"/>
      <protection/>
    </xf>
    <xf numFmtId="49" fontId="141" fillId="55" borderId="32" xfId="1111" applyNumberFormat="1" applyFont="1" applyFill="1" applyBorder="1" applyAlignment="1">
      <alignment horizontal="center" vertical="center"/>
      <protection/>
    </xf>
    <xf numFmtId="49" fontId="141" fillId="55" borderId="4" xfId="1111" applyNumberFormat="1" applyFont="1" applyFill="1" applyBorder="1" applyAlignment="1">
      <alignment horizontal="center" vertical="center"/>
      <protection/>
    </xf>
    <xf numFmtId="49" fontId="141" fillId="55" borderId="42" xfId="1111" applyNumberFormat="1" applyFont="1" applyFill="1" applyBorder="1" applyAlignment="1">
      <alignment horizontal="center" vertical="center"/>
      <protection/>
    </xf>
    <xf numFmtId="0" fontId="6" fillId="0" borderId="58" xfId="1111" applyFont="1" applyFill="1" applyBorder="1" applyAlignment="1">
      <alignment horizontal="center" vertical="center"/>
      <protection/>
    </xf>
    <xf numFmtId="0" fontId="140" fillId="0" borderId="58" xfId="1111" applyFont="1" applyFill="1" applyBorder="1" applyAlignment="1">
      <alignment horizontal="center" vertical="center"/>
      <protection/>
    </xf>
    <xf numFmtId="0" fontId="140" fillId="0" borderId="54" xfId="1111" applyFont="1" applyFill="1" applyBorder="1" applyAlignment="1">
      <alignment horizontal="center" vertical="center"/>
      <protection/>
    </xf>
    <xf numFmtId="0" fontId="6" fillId="0" borderId="73" xfId="1111" applyFont="1" applyFill="1" applyBorder="1" applyAlignment="1">
      <alignment horizontal="left" vertical="center" wrapText="1"/>
      <protection/>
    </xf>
    <xf numFmtId="0" fontId="6" fillId="0" borderId="74" xfId="1111" applyFont="1" applyFill="1" applyBorder="1" applyAlignment="1">
      <alignment horizontal="left" vertical="center" wrapText="1"/>
      <protection/>
    </xf>
    <xf numFmtId="0" fontId="13" fillId="28" borderId="6" xfId="0" applyFont="1" applyFill="1" applyBorder="1" applyAlignment="1">
      <alignment horizontal="center" vertical="center"/>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28" borderId="48" xfId="0" applyFont="1" applyFill="1" applyBorder="1" applyAlignment="1">
      <alignment horizontal="center" vertical="center" wrapText="1"/>
    </xf>
    <xf numFmtId="0" fontId="0" fillId="28" borderId="53" xfId="0" applyFont="1" applyFill="1" applyBorder="1" applyAlignment="1">
      <alignment horizontal="center" vertical="center" wrapText="1"/>
    </xf>
    <xf numFmtId="0" fontId="0" fillId="28" borderId="32" xfId="0" applyFont="1" applyFill="1" applyBorder="1" applyAlignment="1">
      <alignment horizontal="center" vertical="center"/>
    </xf>
    <xf numFmtId="0" fontId="0" fillId="28" borderId="42" xfId="0" applyFont="1" applyFill="1" applyBorder="1" applyAlignment="1">
      <alignment horizontal="center" vertical="center"/>
    </xf>
    <xf numFmtId="0" fontId="0" fillId="28" borderId="33" xfId="0" applyFont="1" applyFill="1" applyBorder="1" applyAlignment="1">
      <alignment horizontal="center" vertical="center" wrapText="1"/>
    </xf>
    <xf numFmtId="0" fontId="0" fillId="28" borderId="32" xfId="0" applyFont="1" applyFill="1" applyBorder="1" applyAlignment="1">
      <alignment horizontal="center" vertical="center" wrapText="1"/>
    </xf>
    <xf numFmtId="0" fontId="0" fillId="28" borderId="4" xfId="0" applyFont="1" applyFill="1" applyBorder="1" applyAlignment="1">
      <alignment horizontal="center" vertical="center" wrapText="1"/>
    </xf>
    <xf numFmtId="0" fontId="0" fillId="28" borderId="4" xfId="0" applyFont="1" applyFill="1" applyBorder="1" applyAlignment="1">
      <alignment horizontal="center" vertical="center"/>
    </xf>
    <xf numFmtId="0" fontId="5" fillId="28" borderId="33" xfId="0" applyFont="1" applyFill="1" applyBorder="1" applyAlignment="1">
      <alignment horizontal="center" vertical="center" wrapText="1"/>
    </xf>
    <xf numFmtId="0" fontId="5" fillId="28" borderId="53" xfId="0" applyFont="1" applyFill="1" applyBorder="1" applyAlignment="1">
      <alignment horizontal="center" vertical="center" wrapText="1"/>
    </xf>
    <xf numFmtId="0" fontId="110" fillId="29" borderId="33" xfId="0" applyFont="1" applyFill="1" applyBorder="1" applyAlignment="1">
      <alignment horizontal="left" vertical="center" wrapText="1"/>
    </xf>
    <xf numFmtId="0" fontId="110" fillId="29" borderId="53" xfId="0" applyFont="1" applyFill="1" applyBorder="1" applyAlignment="1">
      <alignment horizontal="left" vertical="center" wrapText="1"/>
    </xf>
    <xf numFmtId="0" fontId="0" fillId="9" borderId="32" xfId="0" applyFont="1" applyFill="1" applyBorder="1" applyAlignment="1">
      <alignment horizontal="center" vertical="center" wrapText="1"/>
    </xf>
    <xf numFmtId="0" fontId="0" fillId="9" borderId="42" xfId="0" applyFont="1" applyFill="1" applyBorder="1" applyAlignment="1">
      <alignment horizontal="center" vertical="center" wrapText="1"/>
    </xf>
    <xf numFmtId="0" fontId="6" fillId="0" borderId="32" xfId="1111" applyFont="1" applyFill="1" applyBorder="1" applyAlignment="1">
      <alignment horizontal="center" vertical="center"/>
      <protection/>
    </xf>
    <xf numFmtId="0" fontId="21" fillId="0" borderId="4" xfId="1111" applyFont="1" applyFill="1" applyBorder="1" applyAlignment="1">
      <alignment horizontal="center" vertical="center"/>
      <protection/>
    </xf>
    <xf numFmtId="0" fontId="21" fillId="0" borderId="42" xfId="1111" applyFont="1" applyFill="1" applyBorder="1" applyAlignment="1">
      <alignment horizontal="center" vertical="center"/>
      <protection/>
    </xf>
    <xf numFmtId="49" fontId="21" fillId="0" borderId="32" xfId="1111" applyNumberFormat="1" applyFont="1" applyFill="1" applyBorder="1" applyAlignment="1">
      <alignment horizontal="center" vertical="center"/>
      <protection/>
    </xf>
    <xf numFmtId="49" fontId="21" fillId="0" borderId="4" xfId="1111" applyNumberFormat="1" applyFont="1" applyFill="1" applyBorder="1" applyAlignment="1">
      <alignment horizontal="center" vertical="center"/>
      <protection/>
    </xf>
    <xf numFmtId="49" fontId="21" fillId="0" borderId="42" xfId="1111" applyNumberFormat="1" applyFont="1" applyFill="1" applyBorder="1" applyAlignment="1">
      <alignment horizontal="center" vertical="center"/>
      <protection/>
    </xf>
    <xf numFmtId="0" fontId="21" fillId="0" borderId="0" xfId="1111" applyFont="1" applyFill="1" applyAlignment="1">
      <alignment horizontal="center" vertical="center"/>
      <protection/>
    </xf>
    <xf numFmtId="0" fontId="0" fillId="0" borderId="0" xfId="0" applyFont="1" applyFill="1" applyAlignment="1">
      <alignment horizontal="center" vertical="center"/>
    </xf>
    <xf numFmtId="177" fontId="21" fillId="0" borderId="65" xfId="1111" applyNumberFormat="1" applyFont="1" applyFill="1" applyBorder="1" applyAlignment="1">
      <alignment horizontal="center" vertical="center"/>
      <protection/>
    </xf>
    <xf numFmtId="177" fontId="21" fillId="0" borderId="35" xfId="1111" applyNumberFormat="1" applyFont="1" applyFill="1" applyBorder="1" applyAlignment="1">
      <alignment horizontal="center" vertical="center"/>
      <protection/>
    </xf>
    <xf numFmtId="177" fontId="21" fillId="0" borderId="36" xfId="1111" applyNumberFormat="1" applyFont="1" applyFill="1" applyBorder="1" applyAlignment="1">
      <alignment horizontal="center" vertical="center"/>
      <protection/>
    </xf>
    <xf numFmtId="0" fontId="21" fillId="0" borderId="10" xfId="1111" applyFont="1" applyFill="1" applyBorder="1" applyAlignment="1">
      <alignment horizontal="center" vertical="center" wrapText="1" shrinkToFit="1"/>
      <protection/>
    </xf>
    <xf numFmtId="0" fontId="21" fillId="0" borderId="63" xfId="1111" applyFont="1" applyFill="1" applyBorder="1" applyAlignment="1">
      <alignment horizontal="center" vertical="center" wrapText="1" shrinkToFit="1"/>
      <protection/>
    </xf>
    <xf numFmtId="0" fontId="21" fillId="0" borderId="69" xfId="1111" applyFont="1" applyFill="1" applyBorder="1" applyAlignment="1">
      <alignment horizontal="center" vertical="center" wrapText="1" shrinkToFit="1"/>
      <protection/>
    </xf>
    <xf numFmtId="0" fontId="21" fillId="0" borderId="41" xfId="1111" applyFont="1" applyFill="1" applyBorder="1" applyAlignment="1">
      <alignment horizontal="center" vertical="center" wrapText="1" shrinkToFit="1"/>
      <protection/>
    </xf>
    <xf numFmtId="0" fontId="21" fillId="0" borderId="34" xfId="1111" applyFont="1" applyFill="1" applyBorder="1" applyAlignment="1">
      <alignment horizontal="center" vertical="center" wrapText="1" shrinkToFit="1"/>
      <protection/>
    </xf>
    <xf numFmtId="0" fontId="21" fillId="0" borderId="70" xfId="1111" applyFont="1" applyFill="1" applyBorder="1" applyAlignment="1">
      <alignment horizontal="center" vertical="center" wrapText="1" shrinkToFit="1"/>
      <protection/>
    </xf>
    <xf numFmtId="0" fontId="21" fillId="0" borderId="10" xfId="1111" applyFont="1" applyFill="1" applyBorder="1" applyAlignment="1">
      <alignment horizontal="left" vertical="center"/>
      <protection/>
    </xf>
    <xf numFmtId="0" fontId="21" fillId="0" borderId="63" xfId="1111" applyFont="1" applyFill="1" applyBorder="1" applyAlignment="1">
      <alignment horizontal="left" vertical="center"/>
      <protection/>
    </xf>
    <xf numFmtId="0" fontId="21" fillId="0" borderId="69" xfId="1111" applyFont="1" applyFill="1" applyBorder="1" applyAlignment="1">
      <alignment horizontal="center" vertical="center"/>
      <protection/>
    </xf>
    <xf numFmtId="0" fontId="21" fillId="0" borderId="63" xfId="1111" applyFont="1" applyFill="1" applyBorder="1" applyAlignment="1">
      <alignment horizontal="center" vertical="center" shrinkToFit="1"/>
      <protection/>
    </xf>
    <xf numFmtId="0" fontId="21" fillId="0" borderId="69" xfId="1111" applyFont="1" applyFill="1" applyBorder="1" applyAlignment="1">
      <alignment horizontal="center" vertical="center" shrinkToFit="1"/>
      <protection/>
    </xf>
    <xf numFmtId="0" fontId="21" fillId="0" borderId="41" xfId="1111" applyFont="1" applyFill="1" applyBorder="1" applyAlignment="1">
      <alignment horizontal="center" vertical="center" shrinkToFit="1"/>
      <protection/>
    </xf>
    <xf numFmtId="0" fontId="21" fillId="0" borderId="34" xfId="1111" applyFont="1" applyFill="1" applyBorder="1" applyAlignment="1">
      <alignment horizontal="center" vertical="center" shrinkToFit="1"/>
      <protection/>
    </xf>
    <xf numFmtId="0" fontId="21" fillId="0" borderId="70" xfId="1111" applyFont="1" applyFill="1" applyBorder="1" applyAlignment="1">
      <alignment horizontal="center" vertical="center" shrinkToFit="1"/>
      <protection/>
    </xf>
    <xf numFmtId="0" fontId="50" fillId="0" borderId="10" xfId="1111" applyFont="1" applyFill="1" applyBorder="1" applyAlignment="1">
      <alignment horizontal="center" vertical="center"/>
      <protection/>
    </xf>
    <xf numFmtId="0" fontId="50" fillId="0" borderId="63" xfId="1111" applyFont="1" applyFill="1" applyBorder="1" applyAlignment="1">
      <alignment horizontal="center" vertical="center"/>
      <protection/>
    </xf>
    <xf numFmtId="0" fontId="50" fillId="0" borderId="69" xfId="1111" applyFont="1" applyFill="1" applyBorder="1" applyAlignment="1">
      <alignment horizontal="center" vertical="center"/>
      <protection/>
    </xf>
    <xf numFmtId="0" fontId="50" fillId="0" borderId="41" xfId="1111" applyFont="1" applyFill="1" applyBorder="1" applyAlignment="1">
      <alignment horizontal="center" vertical="center"/>
      <protection/>
    </xf>
    <xf numFmtId="0" fontId="50" fillId="0" borderId="34" xfId="1111" applyFont="1" applyFill="1" applyBorder="1" applyAlignment="1">
      <alignment horizontal="center" vertical="center"/>
      <protection/>
    </xf>
    <xf numFmtId="0" fontId="50" fillId="0" borderId="70" xfId="1111" applyFont="1" applyFill="1" applyBorder="1" applyAlignment="1">
      <alignment horizontal="center" vertical="center"/>
      <protection/>
    </xf>
    <xf numFmtId="0" fontId="21" fillId="0" borderId="10" xfId="1111" applyFont="1" applyFill="1" applyBorder="1" applyAlignment="1">
      <alignment horizontal="center" vertical="center" shrinkToFit="1"/>
      <protection/>
    </xf>
    <xf numFmtId="0" fontId="21" fillId="0" borderId="10" xfId="1111" applyFont="1" applyFill="1" applyBorder="1" applyAlignment="1">
      <alignment horizontal="center" vertical="center" wrapText="1"/>
      <protection/>
    </xf>
    <xf numFmtId="0" fontId="21" fillId="0" borderId="63" xfId="1111" applyFont="1" applyFill="1" applyBorder="1" applyAlignment="1">
      <alignment horizontal="center" vertical="center" wrapText="1"/>
      <protection/>
    </xf>
    <xf numFmtId="0" fontId="21" fillId="0" borderId="69" xfId="1111" applyFont="1" applyFill="1" applyBorder="1" applyAlignment="1">
      <alignment horizontal="center" vertical="center" wrapText="1"/>
      <protection/>
    </xf>
    <xf numFmtId="0" fontId="21" fillId="0" borderId="41" xfId="1111" applyFont="1" applyFill="1" applyBorder="1" applyAlignment="1">
      <alignment horizontal="center" vertical="center" wrapText="1"/>
      <protection/>
    </xf>
    <xf numFmtId="0" fontId="21" fillId="0" borderId="34" xfId="1111" applyFont="1" applyFill="1" applyBorder="1" applyAlignment="1">
      <alignment horizontal="center" vertical="center" wrapText="1"/>
      <protection/>
    </xf>
    <xf numFmtId="0" fontId="21" fillId="0" borderId="70" xfId="1111" applyFont="1" applyFill="1" applyBorder="1" applyAlignment="1">
      <alignment horizontal="center" vertical="center" wrapText="1"/>
      <protection/>
    </xf>
    <xf numFmtId="0" fontId="21" fillId="0" borderId="35" xfId="1111" applyFont="1" applyFill="1" applyBorder="1" applyAlignment="1">
      <alignment horizontal="left" vertical="center"/>
      <protection/>
    </xf>
    <xf numFmtId="0" fontId="21" fillId="0" borderId="36" xfId="1111" applyFont="1" applyFill="1" applyBorder="1" applyAlignment="1">
      <alignment horizontal="left" vertical="center"/>
      <protection/>
    </xf>
    <xf numFmtId="0" fontId="21" fillId="0" borderId="65" xfId="1111" applyFont="1" applyFill="1" applyBorder="1" applyAlignment="1">
      <alignment horizontal="right" vertical="center"/>
      <protection/>
    </xf>
    <xf numFmtId="0" fontId="21" fillId="0" borderId="35" xfId="1111" applyFont="1" applyFill="1" applyBorder="1" applyAlignment="1">
      <alignment horizontal="right" vertical="center"/>
      <protection/>
    </xf>
    <xf numFmtId="0" fontId="21" fillId="0" borderId="62" xfId="1111" applyFont="1" applyFill="1" applyBorder="1" applyAlignment="1">
      <alignment horizontal="right" vertical="center"/>
      <protection/>
    </xf>
    <xf numFmtId="0" fontId="21" fillId="0" borderId="40" xfId="1111" applyFont="1" applyFill="1" applyBorder="1" applyAlignment="1">
      <alignment horizontal="right" vertical="center"/>
      <protection/>
    </xf>
    <xf numFmtId="176" fontId="21" fillId="0" borderId="40" xfId="1111" applyNumberFormat="1" applyFont="1" applyFill="1" applyBorder="1" applyAlignment="1">
      <alignment horizontal="center" vertical="center"/>
      <protection/>
    </xf>
    <xf numFmtId="0" fontId="21" fillId="0" borderId="40" xfId="1111" applyFont="1" applyFill="1" applyBorder="1" applyAlignment="1">
      <alignment horizontal="left" vertical="center"/>
      <protection/>
    </xf>
    <xf numFmtId="0" fontId="21" fillId="0" borderId="43" xfId="1111" applyFont="1" applyFill="1" applyBorder="1" applyAlignment="1">
      <alignment horizontal="left" vertical="center"/>
      <protection/>
    </xf>
    <xf numFmtId="0" fontId="21" fillId="0" borderId="31" xfId="1111" applyFont="1" applyFill="1" applyBorder="1" applyAlignment="1">
      <alignment horizontal="center" vertical="center" shrinkToFit="1"/>
      <protection/>
    </xf>
    <xf numFmtId="0" fontId="21" fillId="0" borderId="0" xfId="1111" applyFont="1" applyFill="1" applyBorder="1" applyAlignment="1">
      <alignment horizontal="center" vertical="center" shrinkToFit="1"/>
      <protection/>
    </xf>
    <xf numFmtId="0" fontId="21" fillId="0" borderId="86" xfId="1111" applyFont="1" applyFill="1" applyBorder="1" applyAlignment="1">
      <alignment horizontal="center" vertical="center" shrinkToFit="1"/>
      <protection/>
    </xf>
    <xf numFmtId="0" fontId="21" fillId="0" borderId="87" xfId="1111" applyFont="1" applyFill="1" applyBorder="1" applyAlignment="1">
      <alignment horizontal="center" vertical="center" shrinkToFit="1"/>
      <protection/>
    </xf>
    <xf numFmtId="0" fontId="21" fillId="0" borderId="71" xfId="1111" applyFont="1" applyFill="1" applyBorder="1" applyAlignment="1">
      <alignment vertical="center" shrinkToFit="1"/>
      <protection/>
    </xf>
    <xf numFmtId="0" fontId="21" fillId="0" borderId="35" xfId="1111" applyFont="1" applyFill="1" applyBorder="1" applyAlignment="1">
      <alignment vertical="center" shrinkToFit="1"/>
      <protection/>
    </xf>
    <xf numFmtId="0" fontId="21" fillId="0" borderId="36" xfId="1111" applyFont="1" applyFill="1" applyBorder="1" applyAlignment="1">
      <alignment vertical="center" shrinkToFit="1"/>
      <protection/>
    </xf>
    <xf numFmtId="176" fontId="21" fillId="0" borderId="35" xfId="1111" applyNumberFormat="1" applyFont="1" applyFill="1" applyBorder="1" applyAlignment="1">
      <alignment horizontal="center" vertical="center"/>
      <protection/>
    </xf>
    <xf numFmtId="0" fontId="21" fillId="0" borderId="60" xfId="1111" applyFont="1" applyFill="1" applyBorder="1" applyAlignment="1">
      <alignment horizontal="right" vertical="center"/>
      <protection/>
    </xf>
    <xf numFmtId="0" fontId="21" fillId="0" borderId="61" xfId="1111" applyFont="1" applyFill="1" applyBorder="1" applyAlignment="1">
      <alignment horizontal="right" vertical="center"/>
      <protection/>
    </xf>
    <xf numFmtId="0" fontId="21" fillId="0" borderId="82" xfId="1111" applyFont="1" applyFill="1" applyBorder="1" applyAlignment="1">
      <alignment vertical="center" shrinkToFit="1"/>
      <protection/>
    </xf>
    <xf numFmtId="0" fontId="21" fillId="0" borderId="40" xfId="1111" applyFont="1" applyFill="1" applyBorder="1" applyAlignment="1">
      <alignment vertical="center" shrinkToFit="1"/>
      <protection/>
    </xf>
    <xf numFmtId="0" fontId="21" fillId="0" borderId="43" xfId="1111" applyFont="1" applyFill="1" applyBorder="1" applyAlignment="1">
      <alignment vertical="center" shrinkToFit="1"/>
      <protection/>
    </xf>
    <xf numFmtId="0" fontId="21" fillId="0" borderId="40" xfId="1111" applyFont="1" applyFill="1" applyBorder="1" applyAlignment="1">
      <alignment horizontal="center" vertical="center"/>
      <protection/>
    </xf>
    <xf numFmtId="0" fontId="21" fillId="0" borderId="43" xfId="1111" applyFont="1" applyFill="1" applyBorder="1" applyAlignment="1">
      <alignment horizontal="center" vertical="center"/>
      <protection/>
    </xf>
    <xf numFmtId="0" fontId="21" fillId="0" borderId="81" xfId="1111" applyFont="1" applyFill="1" applyBorder="1" applyAlignment="1">
      <alignment vertical="center" shrinkToFit="1"/>
      <protection/>
    </xf>
    <xf numFmtId="0" fontId="21" fillId="0" borderId="61" xfId="1111" applyFont="1" applyFill="1" applyBorder="1" applyAlignment="1">
      <alignment vertical="center" shrinkToFit="1"/>
      <protection/>
    </xf>
    <xf numFmtId="0" fontId="21" fillId="0" borderId="45" xfId="1111" applyFont="1" applyFill="1" applyBorder="1" applyAlignment="1">
      <alignment vertical="center" shrinkToFit="1"/>
      <protection/>
    </xf>
    <xf numFmtId="0" fontId="21" fillId="0" borderId="61" xfId="1111" applyFont="1" applyFill="1" applyBorder="1" applyAlignment="1">
      <alignment horizontal="left" vertical="center"/>
      <protection/>
    </xf>
    <xf numFmtId="0" fontId="21" fillId="0" borderId="45" xfId="1111" applyFont="1" applyFill="1" applyBorder="1" applyAlignment="1">
      <alignment horizontal="left" vertical="center"/>
      <protection/>
    </xf>
    <xf numFmtId="0" fontId="21" fillId="0" borderId="83" xfId="1111" applyFont="1" applyFill="1" applyBorder="1" applyAlignment="1">
      <alignment vertical="center" shrinkToFit="1"/>
      <protection/>
    </xf>
    <xf numFmtId="0" fontId="21" fillId="0" borderId="52" xfId="1111" applyFont="1" applyFill="1" applyBorder="1" applyAlignment="1">
      <alignment vertical="center" shrinkToFit="1"/>
      <protection/>
    </xf>
    <xf numFmtId="0" fontId="21" fillId="0" borderId="44" xfId="1111" applyFont="1" applyFill="1" applyBorder="1" applyAlignment="1">
      <alignment vertical="center" shrinkToFit="1"/>
      <protection/>
    </xf>
    <xf numFmtId="0" fontId="21" fillId="0" borderId="32" xfId="1111" applyFont="1" applyFill="1" applyBorder="1" applyAlignment="1">
      <alignment horizontal="center" vertical="center" wrapText="1" shrinkToFit="1"/>
      <protection/>
    </xf>
    <xf numFmtId="0" fontId="21" fillId="0" borderId="4" xfId="1111" applyFont="1" applyFill="1" applyBorder="1" applyAlignment="1">
      <alignment horizontal="center" vertical="center" wrapText="1" shrinkToFit="1"/>
      <protection/>
    </xf>
    <xf numFmtId="0" fontId="21" fillId="0" borderId="42" xfId="1111" applyFont="1" applyFill="1" applyBorder="1" applyAlignment="1">
      <alignment horizontal="center" vertical="center" wrapText="1" shrinkToFit="1"/>
      <protection/>
    </xf>
    <xf numFmtId="0" fontId="21" fillId="0" borderId="52" xfId="1111" applyFont="1" applyFill="1" applyBorder="1" applyAlignment="1">
      <alignment horizontal="left" vertical="center"/>
      <protection/>
    </xf>
    <xf numFmtId="0" fontId="21" fillId="0" borderId="44" xfId="1111" applyFont="1" applyFill="1" applyBorder="1" applyAlignment="1">
      <alignment horizontal="left" vertical="center"/>
      <protection/>
    </xf>
    <xf numFmtId="0" fontId="21" fillId="0" borderId="85" xfId="1111" applyFont="1" applyFill="1" applyBorder="1" applyAlignment="1">
      <alignment horizontal="center" vertical="center" wrapText="1" shrinkToFit="1"/>
      <protection/>
    </xf>
    <xf numFmtId="0" fontId="21" fillId="0" borderId="31" xfId="1111" applyFont="1" applyFill="1" applyBorder="1" applyAlignment="1">
      <alignment horizontal="center" vertical="center" wrapText="1" shrinkToFit="1"/>
      <protection/>
    </xf>
    <xf numFmtId="0" fontId="21" fillId="0" borderId="0" xfId="1111" applyFont="1" applyFill="1" applyBorder="1" applyAlignment="1">
      <alignment horizontal="center" vertical="center" wrapText="1" shrinkToFit="1"/>
      <protection/>
    </xf>
    <xf numFmtId="0" fontId="21" fillId="0" borderId="86" xfId="1111" applyFont="1" applyFill="1" applyBorder="1" applyAlignment="1">
      <alignment horizontal="center" vertical="center" wrapText="1" shrinkToFit="1"/>
      <protection/>
    </xf>
    <xf numFmtId="0" fontId="21" fillId="0" borderId="84" xfId="1111" applyFont="1" applyFill="1" applyBorder="1" applyAlignment="1">
      <alignment vertical="center" shrinkToFit="1"/>
      <protection/>
    </xf>
    <xf numFmtId="0" fontId="21" fillId="0" borderId="63" xfId="1111" applyFont="1" applyFill="1" applyBorder="1" applyAlignment="1">
      <alignment vertical="center" shrinkToFit="1"/>
      <protection/>
    </xf>
    <xf numFmtId="0" fontId="21" fillId="0" borderId="69" xfId="1111" applyFont="1" applyFill="1" applyBorder="1" applyAlignment="1">
      <alignment vertical="center" shrinkToFit="1"/>
      <protection/>
    </xf>
    <xf numFmtId="0" fontId="21" fillId="0" borderId="69" xfId="1111" applyFont="1" applyFill="1" applyBorder="1" applyAlignment="1">
      <alignment horizontal="left" vertical="center"/>
      <protection/>
    </xf>
    <xf numFmtId="0" fontId="21" fillId="0" borderId="51" xfId="1111" applyFont="1" applyFill="1" applyBorder="1" applyAlignment="1">
      <alignment horizontal="right" vertical="center"/>
      <protection/>
    </xf>
    <xf numFmtId="0" fontId="21" fillId="0" borderId="52" xfId="1111" applyFont="1" applyFill="1" applyBorder="1" applyAlignment="1">
      <alignment horizontal="right" vertical="center"/>
      <protection/>
    </xf>
    <xf numFmtId="176" fontId="21" fillId="0" borderId="52" xfId="1111" applyNumberFormat="1" applyFont="1" applyFill="1" applyBorder="1" applyAlignment="1">
      <alignment horizontal="center" vertical="center"/>
      <protection/>
    </xf>
    <xf numFmtId="176" fontId="21" fillId="0" borderId="61" xfId="1111" applyNumberFormat="1" applyFont="1" applyFill="1" applyBorder="1" applyAlignment="1">
      <alignment horizontal="center" vertical="center"/>
      <protection/>
    </xf>
    <xf numFmtId="0" fontId="21" fillId="0" borderId="32" xfId="1111" applyFont="1" applyFill="1" applyBorder="1" applyAlignment="1">
      <alignment horizontal="center" vertical="center" shrinkToFit="1"/>
      <protection/>
    </xf>
    <xf numFmtId="0" fontId="21" fillId="0" borderId="4" xfId="1111" applyFont="1" applyFill="1" applyBorder="1" applyAlignment="1">
      <alignment horizontal="center" vertical="center" shrinkToFit="1"/>
      <protection/>
    </xf>
    <xf numFmtId="0" fontId="21" fillId="0" borderId="42" xfId="1111" applyFont="1" applyFill="1" applyBorder="1" applyAlignment="1">
      <alignment horizontal="center" vertical="center" shrinkToFit="1"/>
      <protection/>
    </xf>
    <xf numFmtId="0" fontId="21" fillId="0" borderId="32" xfId="1111" applyFont="1" applyFill="1" applyBorder="1" applyAlignment="1">
      <alignment horizontal="right" vertical="center"/>
      <protection/>
    </xf>
    <xf numFmtId="0" fontId="21" fillId="0" borderId="4" xfId="1111" applyFont="1" applyFill="1" applyBorder="1" applyAlignment="1">
      <alignment horizontal="right" vertical="center"/>
      <protection/>
    </xf>
    <xf numFmtId="176" fontId="21" fillId="0" borderId="4" xfId="1111" applyNumberFormat="1" applyFont="1" applyFill="1" applyBorder="1" applyAlignment="1">
      <alignment horizontal="center" vertical="center"/>
      <protection/>
    </xf>
    <xf numFmtId="0" fontId="21" fillId="0" borderId="4" xfId="1111" applyFont="1" applyFill="1" applyBorder="1" applyAlignment="1">
      <alignment horizontal="left" vertical="center"/>
      <protection/>
    </xf>
    <xf numFmtId="0" fontId="21" fillId="0" borderId="42" xfId="1111" applyFont="1" applyFill="1" applyBorder="1" applyAlignment="1">
      <alignment horizontal="left" vertical="center"/>
      <protection/>
    </xf>
    <xf numFmtId="0" fontId="21" fillId="0" borderId="32" xfId="1111" applyFont="1" applyFill="1" applyBorder="1" applyAlignment="1">
      <alignment horizontal="center" vertical="center"/>
      <protection/>
    </xf>
    <xf numFmtId="0" fontId="21" fillId="0" borderId="17" xfId="1111" applyFont="1" applyFill="1" applyBorder="1" applyAlignment="1">
      <alignment horizontal="center" vertical="center"/>
      <protection/>
    </xf>
    <xf numFmtId="0" fontId="21" fillId="0" borderId="49" xfId="1111" applyFont="1" applyFill="1" applyBorder="1" applyAlignment="1">
      <alignment horizontal="center" vertical="center"/>
      <protection/>
    </xf>
    <xf numFmtId="0" fontId="21" fillId="0" borderId="63" xfId="1111" applyFont="1" applyFill="1" applyBorder="1" applyAlignment="1">
      <alignment wrapText="1" shrinkToFit="1"/>
      <protection/>
    </xf>
    <xf numFmtId="0" fontId="21" fillId="0" borderId="69" xfId="1111" applyFont="1" applyFill="1" applyBorder="1" applyAlignment="1">
      <alignment wrapText="1" shrinkToFit="1"/>
      <protection/>
    </xf>
    <xf numFmtId="0" fontId="21" fillId="0" borderId="41" xfId="1111" applyFont="1" applyFill="1" applyBorder="1" applyAlignment="1">
      <alignment wrapText="1" shrinkToFit="1"/>
      <protection/>
    </xf>
    <xf numFmtId="0" fontId="21" fillId="0" borderId="34" xfId="1111" applyFont="1" applyFill="1" applyBorder="1" applyAlignment="1">
      <alignment wrapText="1" shrinkToFit="1"/>
      <protection/>
    </xf>
    <xf numFmtId="0" fontId="21" fillId="0" borderId="70" xfId="1111" applyFont="1" applyFill="1" applyBorder="1" applyAlignment="1">
      <alignment wrapText="1" shrinkToFit="1"/>
      <protection/>
    </xf>
    <xf numFmtId="0" fontId="6" fillId="0" borderId="35" xfId="1111" applyFont="1" applyFill="1" applyBorder="1" applyAlignment="1">
      <alignment horizontal="left" vertical="center" wrapText="1"/>
      <protection/>
    </xf>
    <xf numFmtId="0" fontId="6" fillId="0" borderId="36" xfId="1111" applyFont="1" applyFill="1" applyBorder="1" applyAlignment="1">
      <alignment horizontal="left" vertical="center" wrapText="1"/>
      <protection/>
    </xf>
    <xf numFmtId="0" fontId="21" fillId="0" borderId="58" xfId="1111" applyFont="1" applyFill="1" applyBorder="1" applyAlignment="1">
      <alignment horizontal="center" vertical="center"/>
      <protection/>
    </xf>
    <xf numFmtId="0" fontId="21" fillId="0" borderId="54" xfId="1111" applyFont="1" applyFill="1" applyBorder="1" applyAlignment="1">
      <alignment horizontal="center" vertical="center"/>
      <protection/>
    </xf>
    <xf numFmtId="0" fontId="22" fillId="0" borderId="65" xfId="1111" applyFont="1" applyFill="1" applyBorder="1" applyAlignment="1">
      <alignment horizontal="left"/>
      <protection/>
    </xf>
    <xf numFmtId="0" fontId="22" fillId="0" borderId="35" xfId="1111" applyFont="1" applyFill="1" applyBorder="1" applyAlignment="1">
      <alignment horizontal="left"/>
      <protection/>
    </xf>
    <xf numFmtId="0" fontId="22" fillId="0" borderId="36" xfId="1111" applyFont="1" applyFill="1" applyBorder="1" applyAlignment="1">
      <alignment horizontal="left"/>
      <protection/>
    </xf>
    <xf numFmtId="0" fontId="22" fillId="0" borderId="62" xfId="1111" applyFont="1" applyFill="1" applyBorder="1" applyAlignment="1">
      <alignment horizontal="left"/>
      <protection/>
    </xf>
    <xf numFmtId="0" fontId="22" fillId="0" borderId="40" xfId="1111" applyFont="1" applyFill="1" applyBorder="1" applyAlignment="1">
      <alignment horizontal="left"/>
      <protection/>
    </xf>
    <xf numFmtId="0" fontId="22" fillId="0" borderId="43" xfId="1111" applyFont="1" applyFill="1" applyBorder="1" applyAlignment="1">
      <alignment horizontal="left"/>
      <protection/>
    </xf>
    <xf numFmtId="0" fontId="22" fillId="0" borderId="62" xfId="1111" applyFont="1" applyFill="1" applyBorder="1" applyAlignment="1">
      <alignment horizontal="left" wrapText="1"/>
      <protection/>
    </xf>
    <xf numFmtId="0" fontId="22" fillId="0" borderId="40" xfId="1111" applyFont="1" applyFill="1" applyBorder="1" applyAlignment="1">
      <alignment horizontal="left" wrapText="1"/>
      <protection/>
    </xf>
    <xf numFmtId="0" fontId="22" fillId="0" borderId="43" xfId="1111" applyFont="1" applyFill="1" applyBorder="1" applyAlignment="1">
      <alignment horizontal="left" wrapText="1"/>
      <protection/>
    </xf>
    <xf numFmtId="0" fontId="22" fillId="0" borderId="60" xfId="1111" applyFont="1" applyFill="1" applyBorder="1" applyAlignment="1">
      <alignment horizontal="left" wrapText="1"/>
      <protection/>
    </xf>
    <xf numFmtId="0" fontId="22" fillId="0" borderId="61" xfId="1111" applyFont="1" applyFill="1" applyBorder="1" applyAlignment="1">
      <alignment horizontal="left" wrapText="1"/>
      <protection/>
    </xf>
    <xf numFmtId="0" fontId="22" fillId="0" borderId="45" xfId="1111" applyFont="1" applyFill="1" applyBorder="1" applyAlignment="1">
      <alignment horizontal="left" wrapText="1"/>
      <protection/>
    </xf>
    <xf numFmtId="0" fontId="6" fillId="0" borderId="71" xfId="1111" applyFont="1" applyFill="1" applyBorder="1" applyAlignment="1">
      <alignment horizontal="left" vertical="center" wrapText="1"/>
      <protection/>
    </xf>
    <xf numFmtId="0" fontId="6" fillId="0" borderId="32" xfId="1111" applyFont="1" applyFill="1" applyBorder="1" applyAlignment="1">
      <alignment horizontal="center" vertical="center" shrinkToFit="1"/>
      <protection/>
    </xf>
    <xf numFmtId="0" fontId="6" fillId="0" borderId="4" xfId="1111" applyFont="1" applyFill="1" applyBorder="1" applyAlignment="1">
      <alignment horizontal="center" vertical="center" shrinkToFit="1"/>
      <protection/>
    </xf>
    <xf numFmtId="0" fontId="6" fillId="0" borderId="42" xfId="1111" applyFont="1" applyFill="1" applyBorder="1" applyAlignment="1">
      <alignment horizontal="center" vertical="center" shrinkToFit="1"/>
      <protection/>
    </xf>
    <xf numFmtId="0" fontId="6" fillId="0" borderId="4" xfId="1111" applyFont="1" applyFill="1" applyBorder="1" applyAlignment="1">
      <alignment horizontal="center" vertical="center"/>
      <protection/>
    </xf>
    <xf numFmtId="0" fontId="6" fillId="0" borderId="42" xfId="1111" applyFont="1" applyFill="1" applyBorder="1" applyAlignment="1">
      <alignment horizontal="center" vertical="center"/>
      <protection/>
    </xf>
    <xf numFmtId="0" fontId="21" fillId="0" borderId="50" xfId="1111" applyFont="1" applyFill="1" applyBorder="1" applyAlignment="1">
      <alignment horizontal="center" vertical="center" wrapText="1" shrinkToFit="1"/>
      <protection/>
    </xf>
    <xf numFmtId="0" fontId="21" fillId="0" borderId="0" xfId="1111" applyFont="1" applyFill="1" applyAlignment="1">
      <alignment horizontal="center"/>
      <protection/>
    </xf>
    <xf numFmtId="0" fontId="21" fillId="0" borderId="0" xfId="1111" applyFont="1" applyFill="1">
      <alignment/>
      <protection/>
    </xf>
    <xf numFmtId="0" fontId="6" fillId="0" borderId="32" xfId="1111" applyFont="1" applyFill="1" applyBorder="1" applyAlignment="1">
      <alignment horizontal="center" vertical="center" wrapText="1" shrinkToFit="1"/>
      <protection/>
    </xf>
    <xf numFmtId="0" fontId="6" fillId="0" borderId="4" xfId="1111" applyFont="1" applyFill="1" applyBorder="1" applyAlignment="1">
      <alignment horizontal="center" vertical="center" wrapText="1" shrinkToFit="1"/>
      <protection/>
    </xf>
    <xf numFmtId="0" fontId="6" fillId="0" borderId="42" xfId="1111" applyFont="1" applyFill="1" applyBorder="1" applyAlignment="1">
      <alignment horizontal="center" vertical="center" wrapText="1" shrinkToFit="1"/>
      <protection/>
    </xf>
    <xf numFmtId="0" fontId="6" fillId="0" borderId="32" xfId="1111" applyFont="1" applyFill="1" applyBorder="1" applyAlignment="1">
      <alignment horizontal="center" vertical="center" wrapText="1"/>
      <protection/>
    </xf>
    <xf numFmtId="0" fontId="6" fillId="0" borderId="4" xfId="1111" applyFont="1" applyFill="1" applyBorder="1" applyAlignment="1">
      <alignment horizontal="center" vertical="center" wrapText="1"/>
      <protection/>
    </xf>
    <xf numFmtId="0" fontId="6" fillId="0" borderId="42" xfId="1111" applyFont="1" applyFill="1" applyBorder="1" applyAlignment="1">
      <alignment horizontal="center" vertical="center" wrapText="1"/>
      <protection/>
    </xf>
    <xf numFmtId="0" fontId="21" fillId="0" borderId="50" xfId="1111" applyFont="1" applyFill="1" applyBorder="1" applyAlignment="1">
      <alignment horizontal="center" vertical="center" shrinkToFit="1"/>
      <protection/>
    </xf>
    <xf numFmtId="0" fontId="110" fillId="29" borderId="65" xfId="0" applyFont="1" applyFill="1" applyBorder="1" applyAlignment="1">
      <alignment horizontal="left" vertical="center" wrapText="1"/>
    </xf>
    <xf numFmtId="0" fontId="110" fillId="29" borderId="36" xfId="0" applyFont="1" applyFill="1" applyBorder="1" applyAlignment="1">
      <alignment horizontal="left" vertical="center" wrapText="1"/>
    </xf>
    <xf numFmtId="0" fontId="110" fillId="29" borderId="6" xfId="0" applyFont="1" applyFill="1" applyBorder="1" applyAlignment="1">
      <alignment horizontal="center" vertical="center" wrapText="1"/>
    </xf>
    <xf numFmtId="0" fontId="111" fillId="29" borderId="6" xfId="0" applyFont="1" applyFill="1" applyBorder="1" applyAlignment="1">
      <alignment horizontal="center" vertical="center"/>
    </xf>
    <xf numFmtId="0" fontId="110" fillId="29" borderId="33" xfId="0" applyFont="1" applyFill="1" applyBorder="1" applyAlignment="1">
      <alignment horizontal="center" vertical="center" wrapText="1"/>
    </xf>
    <xf numFmtId="0" fontId="110" fillId="29" borderId="53" xfId="0" applyFont="1" applyFill="1" applyBorder="1" applyAlignment="1">
      <alignment horizontal="center" vertical="center" wrapText="1"/>
    </xf>
    <xf numFmtId="0" fontId="110" fillId="29" borderId="73" xfId="0" applyFont="1" applyFill="1" applyBorder="1" applyAlignment="1">
      <alignment horizontal="center" vertical="center" wrapText="1"/>
    </xf>
    <xf numFmtId="0" fontId="110" fillId="29" borderId="88" xfId="0" applyFont="1" applyFill="1" applyBorder="1" applyAlignment="1">
      <alignment horizontal="center" vertical="center" wrapText="1"/>
    </xf>
    <xf numFmtId="0" fontId="0" fillId="29" borderId="65" xfId="0" applyFont="1" applyFill="1" applyBorder="1" applyAlignment="1">
      <alignment horizontal="center" vertical="center"/>
    </xf>
    <xf numFmtId="0" fontId="0" fillId="29" borderId="35" xfId="0" applyFont="1" applyFill="1" applyBorder="1" applyAlignment="1">
      <alignment horizontal="center" vertical="center"/>
    </xf>
    <xf numFmtId="0" fontId="0" fillId="29" borderId="36" xfId="0" applyFont="1" applyFill="1" applyBorder="1" applyAlignment="1">
      <alignment horizontal="center" vertical="center"/>
    </xf>
    <xf numFmtId="0" fontId="0" fillId="29" borderId="33" xfId="0" applyFont="1" applyFill="1" applyBorder="1" applyAlignment="1">
      <alignment horizontal="center" vertical="center" wrapText="1"/>
    </xf>
    <xf numFmtId="0" fontId="0" fillId="29" borderId="53" xfId="0" applyFont="1" applyFill="1" applyBorder="1" applyAlignment="1">
      <alignment horizontal="center" vertical="center" wrapText="1"/>
    </xf>
    <xf numFmtId="0" fontId="5" fillId="29" borderId="6" xfId="0" applyFont="1" applyFill="1" applyBorder="1" applyAlignment="1">
      <alignment horizontal="center" vertical="center"/>
    </xf>
    <xf numFmtId="0" fontId="0" fillId="29" borderId="73" xfId="0" applyFont="1" applyFill="1" applyBorder="1" applyAlignment="1">
      <alignment horizontal="center" vertical="center" wrapText="1"/>
    </xf>
    <xf numFmtId="0" fontId="0" fillId="29" borderId="74" xfId="0" applyFont="1" applyFill="1" applyBorder="1" applyAlignment="1">
      <alignment horizontal="center" vertical="center"/>
    </xf>
    <xf numFmtId="0" fontId="0" fillId="29" borderId="88" xfId="0" applyFont="1" applyFill="1" applyBorder="1" applyAlignment="1">
      <alignment horizontal="center" vertical="center"/>
    </xf>
    <xf numFmtId="0" fontId="0" fillId="29" borderId="73" xfId="0" applyFont="1" applyFill="1" applyBorder="1" applyAlignment="1">
      <alignment horizontal="center" vertical="center"/>
    </xf>
    <xf numFmtId="0" fontId="99" fillId="29" borderId="33" xfId="0" applyFont="1" applyFill="1" applyBorder="1" applyAlignment="1">
      <alignment horizontal="center" vertical="center" wrapText="1"/>
    </xf>
    <xf numFmtId="0" fontId="99" fillId="29" borderId="53" xfId="0" applyFont="1" applyFill="1" applyBorder="1" applyAlignment="1">
      <alignment horizontal="center" vertical="center" wrapText="1"/>
    </xf>
    <xf numFmtId="0" fontId="0" fillId="29" borderId="10" xfId="0" applyFont="1" applyFill="1" applyBorder="1" applyAlignment="1">
      <alignment horizontal="center" vertical="center" wrapText="1"/>
    </xf>
    <xf numFmtId="0" fontId="0" fillId="29" borderId="63" xfId="0" applyFont="1" applyFill="1" applyBorder="1" applyAlignment="1">
      <alignment horizontal="center" vertical="center" wrapText="1"/>
    </xf>
    <xf numFmtId="0" fontId="0" fillId="29" borderId="69"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34" xfId="0" applyFont="1" applyFill="1" applyBorder="1" applyAlignment="1">
      <alignment horizontal="center" vertical="center" wrapText="1"/>
    </xf>
    <xf numFmtId="0" fontId="0" fillId="29" borderId="70" xfId="0" applyFont="1" applyFill="1" applyBorder="1" applyAlignment="1">
      <alignment horizontal="center" vertical="center" wrapText="1"/>
    </xf>
    <xf numFmtId="0" fontId="0" fillId="29" borderId="6" xfId="0" applyFont="1" applyFill="1" applyBorder="1" applyAlignment="1">
      <alignment horizontal="center" vertical="center"/>
    </xf>
    <xf numFmtId="0" fontId="8" fillId="55" borderId="60" xfId="1111" applyFont="1" applyFill="1" applyBorder="1" applyAlignment="1">
      <alignment horizontal="left"/>
      <protection/>
    </xf>
    <xf numFmtId="0" fontId="8" fillId="55" borderId="61" xfId="1111" applyFont="1" applyFill="1" applyBorder="1" applyAlignment="1">
      <alignment horizontal="left"/>
      <protection/>
    </xf>
    <xf numFmtId="0" fontId="8" fillId="55" borderId="45" xfId="1111" applyFont="1" applyFill="1" applyBorder="1" applyAlignment="1">
      <alignment horizontal="left"/>
      <protection/>
    </xf>
    <xf numFmtId="0" fontId="10" fillId="55" borderId="63" xfId="1111" applyFont="1" applyFill="1" applyBorder="1" applyAlignment="1">
      <alignment horizontal="left" vertical="center" wrapText="1"/>
      <protection/>
    </xf>
    <xf numFmtId="0" fontId="10" fillId="55" borderId="0" xfId="1111" applyFont="1" applyFill="1" applyBorder="1" applyAlignment="1">
      <alignment horizontal="left" vertical="center" wrapText="1"/>
      <protection/>
    </xf>
    <xf numFmtId="0" fontId="8" fillId="55" borderId="10" xfId="1111" applyFont="1" applyFill="1" applyBorder="1" applyAlignment="1">
      <alignment horizontal="center" vertical="center" wrapText="1" shrinkToFit="1"/>
      <protection/>
    </xf>
    <xf numFmtId="0" fontId="8" fillId="55" borderId="63" xfId="1111" applyFont="1" applyFill="1" applyBorder="1" applyAlignment="1">
      <alignment horizontal="center" vertical="center" shrinkToFit="1"/>
      <protection/>
    </xf>
    <xf numFmtId="0" fontId="8" fillId="55" borderId="69" xfId="1111" applyFont="1" applyFill="1" applyBorder="1" applyAlignment="1">
      <alignment horizontal="center" vertical="center" shrinkToFit="1"/>
      <protection/>
    </xf>
    <xf numFmtId="0" fontId="8" fillId="55" borderId="41" xfId="1111" applyFont="1" applyFill="1" applyBorder="1" applyAlignment="1">
      <alignment horizontal="center" vertical="center" shrinkToFit="1"/>
      <protection/>
    </xf>
    <xf numFmtId="0" fontId="8" fillId="55" borderId="34" xfId="1111" applyFont="1" applyFill="1" applyBorder="1" applyAlignment="1">
      <alignment horizontal="center" vertical="center" shrinkToFit="1"/>
      <protection/>
    </xf>
    <xf numFmtId="0" fontId="8" fillId="55" borderId="70" xfId="1111" applyFont="1" applyFill="1" applyBorder="1" applyAlignment="1">
      <alignment horizontal="center" vertical="center" shrinkToFit="1"/>
      <protection/>
    </xf>
    <xf numFmtId="0" fontId="9" fillId="55" borderId="65" xfId="1111" applyFont="1" applyFill="1" applyBorder="1" applyAlignment="1">
      <alignment horizontal="center" vertical="center" wrapText="1"/>
      <protection/>
    </xf>
    <xf numFmtId="0" fontId="9" fillId="55" borderId="35" xfId="1111" applyFont="1" applyFill="1" applyBorder="1" applyAlignment="1">
      <alignment horizontal="center" vertical="center" wrapText="1"/>
      <protection/>
    </xf>
    <xf numFmtId="0" fontId="9" fillId="55" borderId="1" xfId="1111" applyFont="1" applyFill="1" applyBorder="1" applyAlignment="1">
      <alignment horizontal="center" vertical="center" wrapText="1"/>
      <protection/>
    </xf>
    <xf numFmtId="0" fontId="9" fillId="55" borderId="71" xfId="1111" applyFont="1" applyFill="1" applyBorder="1" applyAlignment="1">
      <alignment horizontal="center" vertical="center" wrapText="1"/>
      <protection/>
    </xf>
    <xf numFmtId="0" fontId="9" fillId="55" borderId="60" xfId="1111" applyFont="1" applyFill="1" applyBorder="1" applyAlignment="1">
      <alignment horizontal="center" vertical="center" wrapText="1"/>
      <protection/>
    </xf>
    <xf numFmtId="0" fontId="9" fillId="55" borderId="61" xfId="1111" applyFont="1" applyFill="1" applyBorder="1" applyAlignment="1">
      <alignment horizontal="center" vertical="center" wrapText="1"/>
      <protection/>
    </xf>
    <xf numFmtId="0" fontId="9" fillId="55" borderId="89" xfId="1111" applyFont="1" applyFill="1" applyBorder="1" applyAlignment="1">
      <alignment horizontal="center" vertical="center" wrapText="1"/>
      <protection/>
    </xf>
    <xf numFmtId="0" fontId="14" fillId="55" borderId="81" xfId="1111" applyFont="1" applyFill="1" applyBorder="1" applyAlignment="1">
      <alignment horizontal="center" vertical="center"/>
      <protection/>
    </xf>
    <xf numFmtId="0" fontId="14" fillId="55" borderId="61" xfId="1111" applyFont="1" applyFill="1" applyBorder="1" applyAlignment="1">
      <alignment horizontal="center" vertical="center"/>
      <protection/>
    </xf>
    <xf numFmtId="0" fontId="14" fillId="55" borderId="45" xfId="1111" applyFont="1" applyFill="1" applyBorder="1" applyAlignment="1">
      <alignment horizontal="center" vertical="center"/>
      <protection/>
    </xf>
    <xf numFmtId="0" fontId="8" fillId="55" borderId="10" xfId="1111" applyFont="1" applyFill="1" applyBorder="1" applyAlignment="1">
      <alignment horizontal="center" vertical="center" shrinkToFit="1"/>
      <protection/>
    </xf>
    <xf numFmtId="0" fontId="8" fillId="55" borderId="31" xfId="1111" applyFont="1" applyFill="1" applyBorder="1" applyAlignment="1">
      <alignment horizontal="center" vertical="center" shrinkToFit="1"/>
      <protection/>
    </xf>
    <xf numFmtId="0" fontId="8" fillId="55" borderId="0" xfId="1111" applyFont="1" applyFill="1" applyBorder="1" applyAlignment="1">
      <alignment horizontal="center" vertical="center" shrinkToFit="1"/>
      <protection/>
    </xf>
    <xf numFmtId="0" fontId="8" fillId="55" borderId="50" xfId="1111" applyFont="1" applyFill="1" applyBorder="1" applyAlignment="1">
      <alignment horizontal="center" vertical="center" shrinkToFit="1"/>
      <protection/>
    </xf>
    <xf numFmtId="0" fontId="22" fillId="55" borderId="65" xfId="1111" applyFont="1" applyFill="1" applyBorder="1" applyAlignment="1">
      <alignment horizontal="left"/>
      <protection/>
    </xf>
    <xf numFmtId="0" fontId="22" fillId="55" borderId="35" xfId="1111" applyFont="1" applyFill="1" applyBorder="1" applyAlignment="1">
      <alignment horizontal="left"/>
      <protection/>
    </xf>
    <xf numFmtId="0" fontId="22" fillId="55" borderId="36" xfId="1111" applyFont="1" applyFill="1" applyBorder="1" applyAlignment="1">
      <alignment horizontal="left"/>
      <protection/>
    </xf>
    <xf numFmtId="0" fontId="10" fillId="55" borderId="62" xfId="1111" applyFont="1" applyFill="1" applyBorder="1" applyAlignment="1">
      <alignment horizontal="center"/>
      <protection/>
    </xf>
    <xf numFmtId="0" fontId="10" fillId="55" borderId="40" xfId="1111" applyFont="1" applyFill="1" applyBorder="1" applyAlignment="1">
      <alignment horizontal="center"/>
      <protection/>
    </xf>
    <xf numFmtId="0" fontId="10" fillId="55" borderId="43" xfId="1111" applyFont="1" applyFill="1" applyBorder="1" applyAlignment="1">
      <alignment horizontal="center"/>
      <protection/>
    </xf>
    <xf numFmtId="0" fontId="8" fillId="55" borderId="62" xfId="1111" applyFont="1" applyFill="1" applyBorder="1" applyAlignment="1">
      <alignment horizontal="left"/>
      <protection/>
    </xf>
    <xf numFmtId="0" fontId="8" fillId="55" borderId="40" xfId="1111" applyFont="1" applyFill="1" applyBorder="1" applyAlignment="1">
      <alignment horizontal="left"/>
      <protection/>
    </xf>
    <xf numFmtId="0" fontId="8" fillId="55" borderId="43" xfId="1111" applyFont="1" applyFill="1" applyBorder="1" applyAlignment="1">
      <alignment horizontal="left"/>
      <protection/>
    </xf>
    <xf numFmtId="0" fontId="8" fillId="55" borderId="35" xfId="1111" applyFont="1" applyFill="1" applyBorder="1" applyAlignment="1">
      <alignment horizontal="left" vertical="center"/>
      <protection/>
    </xf>
    <xf numFmtId="0" fontId="8" fillId="55" borderId="36" xfId="1111" applyFont="1" applyFill="1" applyBorder="1" applyAlignment="1">
      <alignment horizontal="left" vertical="center"/>
      <protection/>
    </xf>
    <xf numFmtId="0" fontId="8" fillId="55" borderId="65" xfId="1111" applyFont="1" applyFill="1" applyBorder="1" applyAlignment="1">
      <alignment horizontal="right" vertical="center"/>
      <protection/>
    </xf>
    <xf numFmtId="0" fontId="8" fillId="55" borderId="35" xfId="1111" applyFont="1" applyFill="1" applyBorder="1" applyAlignment="1">
      <alignment horizontal="right" vertical="center"/>
      <protection/>
    </xf>
    <xf numFmtId="176" fontId="14" fillId="55" borderId="35" xfId="1111" applyNumberFormat="1" applyFont="1" applyFill="1" applyBorder="1" applyAlignment="1">
      <alignment horizontal="center" vertical="center"/>
      <protection/>
    </xf>
    <xf numFmtId="0" fontId="8" fillId="55" borderId="63" xfId="1111" applyFont="1" applyFill="1" applyBorder="1" applyAlignment="1">
      <alignment wrapText="1" shrinkToFit="1"/>
      <protection/>
    </xf>
    <xf numFmtId="0" fontId="8" fillId="55" borderId="69" xfId="1111" applyFont="1" applyFill="1" applyBorder="1" applyAlignment="1">
      <alignment wrapText="1" shrinkToFit="1"/>
      <protection/>
    </xf>
    <xf numFmtId="0" fontId="8" fillId="55" borderId="41" xfId="1111" applyFont="1" applyFill="1" applyBorder="1" applyAlignment="1">
      <alignment wrapText="1" shrinkToFit="1"/>
      <protection/>
    </xf>
    <xf numFmtId="0" fontId="8" fillId="55" borderId="34" xfId="1111" applyFont="1" applyFill="1" applyBorder="1" applyAlignment="1">
      <alignment wrapText="1" shrinkToFit="1"/>
      <protection/>
    </xf>
    <xf numFmtId="0" fontId="8" fillId="55" borderId="70" xfId="1111" applyFont="1" applyFill="1" applyBorder="1" applyAlignment="1">
      <alignment wrapText="1" shrinkToFit="1"/>
      <protection/>
    </xf>
    <xf numFmtId="0" fontId="8" fillId="55" borderId="32" xfId="1111" applyFont="1" applyFill="1" applyBorder="1" applyAlignment="1">
      <alignment horizontal="center" vertical="center" wrapText="1" shrinkToFit="1"/>
      <protection/>
    </xf>
    <xf numFmtId="0" fontId="8" fillId="55" borderId="4" xfId="1111" applyFont="1" applyFill="1" applyBorder="1" applyAlignment="1">
      <alignment horizontal="center" vertical="center" wrapText="1" shrinkToFit="1"/>
      <protection/>
    </xf>
    <xf numFmtId="0" fontId="8" fillId="55" borderId="42" xfId="1111" applyFont="1" applyFill="1" applyBorder="1" applyAlignment="1">
      <alignment horizontal="center" vertical="center" wrapText="1" shrinkToFit="1"/>
      <protection/>
    </xf>
    <xf numFmtId="0" fontId="14" fillId="55" borderId="32" xfId="1111" applyFont="1" applyFill="1" applyBorder="1" applyAlignment="1">
      <alignment horizontal="center" vertical="center"/>
      <protection/>
    </xf>
    <xf numFmtId="0" fontId="14" fillId="55" borderId="4" xfId="1111" applyFont="1" applyFill="1" applyBorder="1" applyAlignment="1">
      <alignment horizontal="center" vertical="center"/>
      <protection/>
    </xf>
    <xf numFmtId="0" fontId="14" fillId="55" borderId="42" xfId="1111" applyFont="1" applyFill="1" applyBorder="1" applyAlignment="1">
      <alignment horizontal="center" vertical="center"/>
      <protection/>
    </xf>
    <xf numFmtId="0" fontId="8" fillId="55" borderId="32" xfId="1111" applyFont="1" applyFill="1" applyBorder="1" applyAlignment="1">
      <alignment horizontal="center" vertical="center" shrinkToFit="1"/>
      <protection/>
    </xf>
    <xf numFmtId="0" fontId="8" fillId="55" borderId="4" xfId="1111" applyFont="1" applyFill="1" applyBorder="1" applyAlignment="1">
      <alignment horizontal="center" vertical="center" shrinkToFit="1"/>
      <protection/>
    </xf>
    <xf numFmtId="0" fontId="8" fillId="55" borderId="42" xfId="1111" applyFont="1" applyFill="1" applyBorder="1" applyAlignment="1">
      <alignment horizontal="center" vertical="center" shrinkToFit="1"/>
      <protection/>
    </xf>
    <xf numFmtId="0" fontId="8" fillId="55" borderId="32" xfId="1111" applyFont="1" applyFill="1" applyBorder="1" applyAlignment="1">
      <alignment horizontal="right" vertical="center"/>
      <protection/>
    </xf>
    <xf numFmtId="0" fontId="8" fillId="55" borderId="4" xfId="1111" applyFont="1" applyFill="1" applyBorder="1" applyAlignment="1">
      <alignment horizontal="right" vertical="center"/>
      <protection/>
    </xf>
    <xf numFmtId="176" fontId="14" fillId="55" borderId="4" xfId="1111" applyNumberFormat="1" applyFont="1" applyFill="1" applyBorder="1" applyAlignment="1">
      <alignment horizontal="center" vertical="center"/>
      <protection/>
    </xf>
    <xf numFmtId="0" fontId="8" fillId="55" borderId="4" xfId="1111" applyFont="1" applyFill="1" applyBorder="1" applyAlignment="1">
      <alignment horizontal="left" vertical="center"/>
      <protection/>
    </xf>
    <xf numFmtId="0" fontId="8" fillId="55" borderId="42" xfId="1111" applyFont="1" applyFill="1" applyBorder="1" applyAlignment="1">
      <alignment horizontal="left" vertical="center"/>
      <protection/>
    </xf>
    <xf numFmtId="176" fontId="8" fillId="55" borderId="4" xfId="1111" applyNumberFormat="1" applyFont="1" applyFill="1" applyBorder="1" applyAlignment="1">
      <alignment horizontal="center" vertical="center"/>
      <protection/>
    </xf>
    <xf numFmtId="0" fontId="8" fillId="55" borderId="81" xfId="1111" applyFont="1" applyFill="1" applyBorder="1" applyAlignment="1">
      <alignment vertical="center" shrinkToFit="1"/>
      <protection/>
    </xf>
    <xf numFmtId="0" fontId="8" fillId="55" borderId="61" xfId="1111" applyFont="1" applyFill="1" applyBorder="1" applyAlignment="1">
      <alignment vertical="center" shrinkToFit="1"/>
      <protection/>
    </xf>
    <xf numFmtId="0" fontId="8" fillId="55" borderId="45" xfId="1111" applyFont="1" applyFill="1" applyBorder="1" applyAlignment="1">
      <alignment vertical="center" shrinkToFit="1"/>
      <protection/>
    </xf>
    <xf numFmtId="0" fontId="8" fillId="55" borderId="60" xfId="1111" applyFont="1" applyFill="1" applyBorder="1" applyAlignment="1">
      <alignment horizontal="right" vertical="center"/>
      <protection/>
    </xf>
    <xf numFmtId="0" fontId="8" fillId="55" borderId="61" xfId="1111" applyFont="1" applyFill="1" applyBorder="1" applyAlignment="1">
      <alignment horizontal="right" vertical="center"/>
      <protection/>
    </xf>
    <xf numFmtId="0" fontId="8" fillId="55" borderId="63" xfId="1111" applyFont="1" applyFill="1" applyBorder="1" applyAlignment="1">
      <alignment horizontal="center" vertical="center" wrapText="1" shrinkToFit="1"/>
      <protection/>
    </xf>
    <xf numFmtId="0" fontId="8" fillId="55" borderId="31" xfId="1111" applyFont="1" applyFill="1" applyBorder="1" applyAlignment="1">
      <alignment horizontal="center" vertical="center" wrapText="1" shrinkToFit="1"/>
      <protection/>
    </xf>
    <xf numFmtId="0" fontId="8" fillId="55" borderId="0" xfId="1111" applyFont="1" applyFill="1" applyBorder="1" applyAlignment="1">
      <alignment horizontal="center" vertical="center" wrapText="1" shrinkToFit="1"/>
      <protection/>
    </xf>
    <xf numFmtId="0" fontId="8" fillId="55" borderId="41" xfId="1111" applyFont="1" applyFill="1" applyBorder="1" applyAlignment="1">
      <alignment horizontal="center" vertical="center" wrapText="1" shrinkToFit="1"/>
      <protection/>
    </xf>
    <xf numFmtId="0" fontId="8" fillId="55" borderId="34" xfId="1111" applyFont="1" applyFill="1" applyBorder="1" applyAlignment="1">
      <alignment horizontal="center" vertical="center" wrapText="1" shrinkToFit="1"/>
      <protection/>
    </xf>
    <xf numFmtId="0" fontId="8" fillId="55" borderId="51" xfId="1111" applyFont="1" applyFill="1" applyBorder="1" applyAlignment="1">
      <alignment horizontal="right" vertical="center"/>
      <protection/>
    </xf>
    <xf numFmtId="0" fontId="8" fillId="55" borderId="52" xfId="1111" applyFont="1" applyFill="1" applyBorder="1" applyAlignment="1">
      <alignment horizontal="right" vertical="center"/>
      <protection/>
    </xf>
    <xf numFmtId="176" fontId="8" fillId="55" borderId="52" xfId="1111" applyNumberFormat="1" applyFont="1" applyFill="1" applyBorder="1" applyAlignment="1">
      <alignment horizontal="center" vertical="center"/>
      <protection/>
    </xf>
    <xf numFmtId="0" fontId="8" fillId="55" borderId="52" xfId="1111" applyFont="1" applyFill="1" applyBorder="1" applyAlignment="1">
      <alignment horizontal="left" vertical="center"/>
      <protection/>
    </xf>
    <xf numFmtId="0" fontId="8" fillId="55" borderId="44" xfId="1111" applyFont="1" applyFill="1" applyBorder="1" applyAlignment="1">
      <alignment horizontal="left" vertical="center"/>
      <protection/>
    </xf>
    <xf numFmtId="176" fontId="8" fillId="55" borderId="61" xfId="1111" applyNumberFormat="1" applyFont="1" applyFill="1" applyBorder="1" applyAlignment="1">
      <alignment horizontal="center" vertical="center"/>
      <protection/>
    </xf>
    <xf numFmtId="0" fontId="8" fillId="55" borderId="61" xfId="1111" applyFont="1" applyFill="1" applyBorder="1" applyAlignment="1">
      <alignment horizontal="left" vertical="center"/>
      <protection/>
    </xf>
    <xf numFmtId="0" fontId="8" fillId="55" borderId="45" xfId="1111" applyFont="1" applyFill="1" applyBorder="1" applyAlignment="1">
      <alignment horizontal="left" vertical="center"/>
      <protection/>
    </xf>
    <xf numFmtId="176" fontId="8" fillId="55" borderId="35" xfId="1111" applyNumberFormat="1" applyFont="1" applyFill="1" applyBorder="1" applyAlignment="1">
      <alignment horizontal="center" vertical="center"/>
      <protection/>
    </xf>
    <xf numFmtId="0" fontId="8" fillId="55" borderId="63" xfId="1111" applyFont="1" applyFill="1" applyBorder="1" applyAlignment="1">
      <alignment horizontal="left" vertical="center"/>
      <protection/>
    </xf>
    <xf numFmtId="0" fontId="8" fillId="55" borderId="69" xfId="1111" applyFont="1" applyFill="1" applyBorder="1" applyAlignment="1">
      <alignment horizontal="left" vertical="center"/>
      <protection/>
    </xf>
    <xf numFmtId="176" fontId="14" fillId="55" borderId="61" xfId="1111" applyNumberFormat="1" applyFont="1" applyFill="1" applyBorder="1" applyAlignment="1">
      <alignment horizontal="center" vertical="center"/>
      <protection/>
    </xf>
    <xf numFmtId="176" fontId="14" fillId="55" borderId="52" xfId="1111" applyNumberFormat="1" applyFont="1" applyFill="1" applyBorder="1" applyAlignment="1">
      <alignment horizontal="center" vertical="center"/>
      <protection/>
    </xf>
    <xf numFmtId="0" fontId="8" fillId="55" borderId="83" xfId="1111" applyFont="1" applyFill="1" applyBorder="1" applyAlignment="1">
      <alignment vertical="center" shrinkToFit="1"/>
      <protection/>
    </xf>
    <xf numFmtId="0" fontId="8" fillId="55" borderId="52" xfId="1111" applyFont="1" applyFill="1" applyBorder="1" applyAlignment="1">
      <alignment vertical="center" shrinkToFit="1"/>
      <protection/>
    </xf>
    <xf numFmtId="0" fontId="8" fillId="55" borderId="44" xfId="1111" applyFont="1" applyFill="1" applyBorder="1" applyAlignment="1">
      <alignment vertical="center" shrinkToFit="1"/>
      <protection/>
    </xf>
    <xf numFmtId="0" fontId="8" fillId="55" borderId="84" xfId="1111" applyFont="1" applyFill="1" applyBorder="1" applyAlignment="1">
      <alignment vertical="center" shrinkToFit="1"/>
      <protection/>
    </xf>
    <xf numFmtId="0" fontId="8" fillId="55" borderId="63" xfId="1111" applyFont="1" applyFill="1" applyBorder="1" applyAlignment="1">
      <alignment vertical="center" shrinkToFit="1"/>
      <protection/>
    </xf>
    <xf numFmtId="0" fontId="8" fillId="55" borderId="69" xfId="1111" applyFont="1" applyFill="1" applyBorder="1" applyAlignment="1">
      <alignment vertical="center" shrinkToFit="1"/>
      <protection/>
    </xf>
    <xf numFmtId="176" fontId="14" fillId="55" borderId="40" xfId="1111" applyNumberFormat="1" applyFont="1" applyFill="1" applyBorder="1" applyAlignment="1">
      <alignment horizontal="center" vertical="center"/>
      <protection/>
    </xf>
    <xf numFmtId="0" fontId="8" fillId="55" borderId="62" xfId="1111" applyFont="1" applyFill="1" applyBorder="1" applyAlignment="1">
      <alignment horizontal="right" vertical="center"/>
      <protection/>
    </xf>
    <xf numFmtId="0" fontId="8" fillId="55" borderId="40" xfId="1111" applyFont="1" applyFill="1" applyBorder="1" applyAlignment="1">
      <alignment horizontal="right" vertical="center"/>
      <protection/>
    </xf>
    <xf numFmtId="0" fontId="8" fillId="55" borderId="40" xfId="1111" applyFont="1" applyFill="1" applyBorder="1" applyAlignment="1">
      <alignment horizontal="left" vertical="center"/>
      <protection/>
    </xf>
    <xf numFmtId="0" fontId="8" fillId="55" borderId="43" xfId="1111" applyFont="1" applyFill="1" applyBorder="1" applyAlignment="1">
      <alignment horizontal="left" vertical="center"/>
      <protection/>
    </xf>
    <xf numFmtId="0" fontId="8" fillId="55" borderId="85" xfId="1111" applyFont="1" applyFill="1" applyBorder="1" applyAlignment="1">
      <alignment horizontal="center" vertical="center" wrapText="1" shrinkToFit="1"/>
      <protection/>
    </xf>
    <xf numFmtId="0" fontId="8" fillId="55" borderId="86" xfId="1111" applyFont="1" applyFill="1" applyBorder="1" applyAlignment="1">
      <alignment horizontal="center" vertical="center" wrapText="1" shrinkToFit="1"/>
      <protection/>
    </xf>
    <xf numFmtId="0" fontId="8" fillId="55" borderId="40" xfId="1111" applyFont="1" applyFill="1" applyBorder="1" applyAlignment="1">
      <alignment horizontal="center" vertical="center"/>
      <protection/>
    </xf>
    <xf numFmtId="0" fontId="8" fillId="55" borderId="43" xfId="1111" applyFont="1" applyFill="1" applyBorder="1" applyAlignment="1">
      <alignment horizontal="center" vertical="center"/>
      <protection/>
    </xf>
    <xf numFmtId="0" fontId="8" fillId="55" borderId="82" xfId="1111" applyFont="1" applyFill="1" applyBorder="1" applyAlignment="1">
      <alignment vertical="center" shrinkToFit="1"/>
      <protection/>
    </xf>
    <xf numFmtId="0" fontId="8" fillId="55" borderId="40" xfId="1111" applyFont="1" applyFill="1" applyBorder="1" applyAlignment="1">
      <alignment vertical="center" shrinkToFit="1"/>
      <protection/>
    </xf>
    <xf numFmtId="0" fontId="8" fillId="55" borderId="43" xfId="1111" applyFont="1" applyFill="1" applyBorder="1" applyAlignment="1">
      <alignment vertical="center" shrinkToFit="1"/>
      <protection/>
    </xf>
    <xf numFmtId="0" fontId="8" fillId="55" borderId="35" xfId="1111" applyFont="1" applyFill="1" applyBorder="1" applyAlignment="1">
      <alignment horizontal="center" vertical="center"/>
      <protection/>
    </xf>
    <xf numFmtId="0" fontId="8" fillId="55" borderId="36" xfId="1111" applyFont="1" applyFill="1" applyBorder="1" applyAlignment="1">
      <alignment horizontal="center" vertical="center"/>
      <protection/>
    </xf>
    <xf numFmtId="0" fontId="9" fillId="55" borderId="82" xfId="1111" applyFont="1" applyFill="1" applyBorder="1" applyAlignment="1">
      <alignment horizontal="left" vertical="center" shrinkToFit="1"/>
      <protection/>
    </xf>
    <xf numFmtId="0" fontId="9" fillId="55" borderId="40" xfId="1111" applyFont="1" applyFill="1" applyBorder="1" applyAlignment="1">
      <alignment horizontal="left" vertical="center" shrinkToFit="1"/>
      <protection/>
    </xf>
    <xf numFmtId="0" fontId="9" fillId="55" borderId="43" xfId="1111" applyFont="1" applyFill="1" applyBorder="1" applyAlignment="1">
      <alignment horizontal="left" vertical="center" shrinkToFit="1"/>
      <protection/>
    </xf>
    <xf numFmtId="176" fontId="15" fillId="55" borderId="40" xfId="1111" applyNumberFormat="1" applyFont="1" applyFill="1" applyBorder="1" applyAlignment="1" quotePrefix="1">
      <alignment horizontal="center" vertical="center"/>
      <protection/>
    </xf>
    <xf numFmtId="176" fontId="15" fillId="55" borderId="40" xfId="1111" applyNumberFormat="1" applyFont="1" applyFill="1" applyBorder="1" applyAlignment="1">
      <alignment horizontal="center" vertical="center"/>
      <protection/>
    </xf>
    <xf numFmtId="0" fontId="14" fillId="55" borderId="10" xfId="1111" applyFont="1" applyFill="1" applyBorder="1" applyAlignment="1">
      <alignment horizontal="center" vertical="center"/>
      <protection/>
    </xf>
    <xf numFmtId="0" fontId="14" fillId="55" borderId="63" xfId="1111" applyFont="1" applyFill="1" applyBorder="1" applyAlignment="1">
      <alignment horizontal="center" vertical="center"/>
      <protection/>
    </xf>
    <xf numFmtId="0" fontId="14" fillId="55" borderId="69" xfId="1111" applyFont="1" applyFill="1" applyBorder="1" applyAlignment="1">
      <alignment horizontal="center" vertical="center"/>
      <protection/>
    </xf>
    <xf numFmtId="0" fontId="14" fillId="55" borderId="41" xfId="1111" applyFont="1" applyFill="1" applyBorder="1" applyAlignment="1">
      <alignment horizontal="center" vertical="center"/>
      <protection/>
    </xf>
    <xf numFmtId="0" fontId="14" fillId="55" borderId="34" xfId="1111" applyFont="1" applyFill="1" applyBorder="1" applyAlignment="1">
      <alignment horizontal="center" vertical="center"/>
      <protection/>
    </xf>
    <xf numFmtId="0" fontId="14" fillId="55" borderId="70" xfId="1111" applyFont="1" applyFill="1" applyBorder="1" applyAlignment="1">
      <alignment horizontal="center" vertical="center"/>
      <protection/>
    </xf>
    <xf numFmtId="0" fontId="8" fillId="55" borderId="85" xfId="1111" applyFont="1" applyFill="1" applyBorder="1" applyAlignment="1">
      <alignment horizontal="center" vertical="center" shrinkToFit="1"/>
      <protection/>
    </xf>
    <xf numFmtId="0" fontId="8" fillId="55" borderId="86" xfId="1111" applyFont="1" applyFill="1" applyBorder="1" applyAlignment="1">
      <alignment horizontal="center" vertical="center" shrinkToFit="1"/>
      <protection/>
    </xf>
    <xf numFmtId="0" fontId="8" fillId="55" borderId="87" xfId="1111" applyFont="1" applyFill="1" applyBorder="1" applyAlignment="1">
      <alignment horizontal="center" vertical="center" shrinkToFit="1"/>
      <protection/>
    </xf>
    <xf numFmtId="0" fontId="14" fillId="55" borderId="35" xfId="1111" applyFont="1" applyFill="1" applyBorder="1" applyAlignment="1">
      <alignment horizontal="center" vertical="center"/>
      <protection/>
    </xf>
    <xf numFmtId="0" fontId="8" fillId="55" borderId="10" xfId="1111" applyFont="1" applyFill="1" applyBorder="1" applyAlignment="1">
      <alignment horizontal="center" vertical="center" wrapText="1"/>
      <protection/>
    </xf>
    <xf numFmtId="0" fontId="8" fillId="55" borderId="63" xfId="1111" applyFont="1" applyFill="1" applyBorder="1" applyAlignment="1">
      <alignment horizontal="center" vertical="center" wrapText="1"/>
      <protection/>
    </xf>
    <xf numFmtId="0" fontId="8" fillId="55" borderId="69" xfId="1111" applyFont="1" applyFill="1" applyBorder="1" applyAlignment="1">
      <alignment horizontal="center" vertical="center" wrapText="1"/>
      <protection/>
    </xf>
    <xf numFmtId="0" fontId="8" fillId="55" borderId="41" xfId="1111" applyFont="1" applyFill="1" applyBorder="1" applyAlignment="1">
      <alignment horizontal="center" vertical="center" wrapText="1"/>
      <protection/>
    </xf>
    <xf numFmtId="0" fontId="8" fillId="55" borderId="34" xfId="1111" applyFont="1" applyFill="1" applyBorder="1" applyAlignment="1">
      <alignment horizontal="center" vertical="center" wrapText="1"/>
      <protection/>
    </xf>
    <xf numFmtId="0" fontId="8" fillId="55" borderId="70" xfId="1111" applyFont="1" applyFill="1" applyBorder="1" applyAlignment="1">
      <alignment horizontal="center" vertical="center" wrapText="1"/>
      <protection/>
    </xf>
    <xf numFmtId="177" fontId="21" fillId="55" borderId="10" xfId="1111" applyNumberFormat="1" applyFont="1" applyFill="1" applyBorder="1" applyAlignment="1">
      <alignment horizontal="center" vertical="center"/>
      <protection/>
    </xf>
    <xf numFmtId="177" fontId="21" fillId="55" borderId="63" xfId="1111" applyNumberFormat="1" applyFont="1" applyFill="1" applyBorder="1" applyAlignment="1">
      <alignment horizontal="center" vertical="center"/>
      <protection/>
    </xf>
    <xf numFmtId="177" fontId="21" fillId="55" borderId="69" xfId="1111" applyNumberFormat="1" applyFont="1" applyFill="1" applyBorder="1" applyAlignment="1">
      <alignment horizontal="center" vertical="center"/>
      <protection/>
    </xf>
    <xf numFmtId="177" fontId="21" fillId="55" borderId="41" xfId="1111" applyNumberFormat="1" applyFont="1" applyFill="1" applyBorder="1" applyAlignment="1">
      <alignment horizontal="center" vertical="center"/>
      <protection/>
    </xf>
    <xf numFmtId="177" fontId="21" fillId="55" borderId="34" xfId="1111" applyNumberFormat="1" applyFont="1" applyFill="1" applyBorder="1" applyAlignment="1">
      <alignment horizontal="center" vertical="center"/>
      <protection/>
    </xf>
    <xf numFmtId="177" fontId="21" fillId="55" borderId="70" xfId="1111" applyNumberFormat="1" applyFont="1" applyFill="1" applyBorder="1" applyAlignment="1">
      <alignment horizontal="center" vertical="center"/>
      <protection/>
    </xf>
    <xf numFmtId="0" fontId="14" fillId="55" borderId="10" xfId="1111" applyFont="1" applyFill="1" applyBorder="1" applyAlignment="1">
      <alignment horizontal="center" vertical="center" shrinkToFit="1"/>
      <protection/>
    </xf>
    <xf numFmtId="0" fontId="14" fillId="55" borderId="63" xfId="1111" applyFont="1" applyFill="1" applyBorder="1" applyAlignment="1">
      <alignment horizontal="center" vertical="center" shrinkToFit="1"/>
      <protection/>
    </xf>
    <xf numFmtId="0" fontId="14" fillId="55" borderId="69" xfId="1111" applyFont="1" applyFill="1" applyBorder="1" applyAlignment="1">
      <alignment horizontal="center" vertical="center" shrinkToFit="1"/>
      <protection/>
    </xf>
    <xf numFmtId="0" fontId="14" fillId="55" borderId="41" xfId="1111" applyFont="1" applyFill="1" applyBorder="1" applyAlignment="1">
      <alignment horizontal="center" vertical="center" shrinkToFit="1"/>
      <protection/>
    </xf>
    <xf numFmtId="0" fontId="14" fillId="55" borderId="34" xfId="1111" applyFont="1" applyFill="1" applyBorder="1" applyAlignment="1">
      <alignment horizontal="center" vertical="center" shrinkToFit="1"/>
      <protection/>
    </xf>
    <xf numFmtId="0" fontId="14" fillId="55" borderId="70" xfId="1111" applyFont="1" applyFill="1" applyBorder="1" applyAlignment="1">
      <alignment horizontal="center" vertical="center" shrinkToFit="1"/>
      <protection/>
    </xf>
    <xf numFmtId="0" fontId="8" fillId="55" borderId="10" xfId="1111" applyFont="1" applyFill="1" applyBorder="1" applyAlignment="1">
      <alignment horizontal="center" vertical="center"/>
      <protection/>
    </xf>
    <xf numFmtId="0" fontId="8" fillId="55" borderId="63" xfId="1111" applyFont="1" applyFill="1" applyBorder="1" applyAlignment="1">
      <alignment horizontal="center" vertical="center"/>
      <protection/>
    </xf>
    <xf numFmtId="0" fontId="8" fillId="55" borderId="69" xfId="1111" applyFont="1" applyFill="1" applyBorder="1" applyAlignment="1">
      <alignment horizontal="center" vertical="center"/>
      <protection/>
    </xf>
    <xf numFmtId="0" fontId="8" fillId="55" borderId="41" xfId="1111" applyFont="1" applyFill="1" applyBorder="1" applyAlignment="1">
      <alignment horizontal="center" vertical="center"/>
      <protection/>
    </xf>
    <xf numFmtId="0" fontId="8" fillId="55" borderId="34" xfId="1111" applyFont="1" applyFill="1" applyBorder="1" applyAlignment="1">
      <alignment horizontal="center" vertical="center"/>
      <protection/>
    </xf>
    <xf numFmtId="0" fontId="8" fillId="55" borderId="70" xfId="1111" applyFont="1" applyFill="1" applyBorder="1" applyAlignment="1">
      <alignment horizontal="center" vertical="center"/>
      <protection/>
    </xf>
    <xf numFmtId="0" fontId="8" fillId="55" borderId="60" xfId="1111" applyFont="1" applyFill="1" applyBorder="1" applyAlignment="1">
      <alignment horizontal="center" vertical="center" shrinkToFit="1"/>
      <protection/>
    </xf>
    <xf numFmtId="0" fontId="8" fillId="55" borderId="61" xfId="1111" applyFont="1" applyFill="1" applyBorder="1" applyAlignment="1">
      <alignment horizontal="center" vertical="center" shrinkToFit="1"/>
      <protection/>
    </xf>
    <xf numFmtId="0" fontId="8" fillId="55" borderId="45" xfId="1111" applyFont="1" applyFill="1" applyBorder="1" applyAlignment="1">
      <alignment horizontal="center" vertical="center" shrinkToFit="1"/>
      <protection/>
    </xf>
    <xf numFmtId="0" fontId="19" fillId="55" borderId="32" xfId="1111" applyFont="1" applyFill="1" applyBorder="1" applyAlignment="1">
      <alignment horizontal="center" vertical="center"/>
      <protection/>
    </xf>
    <xf numFmtId="0" fontId="19" fillId="55" borderId="4" xfId="1111" applyFont="1" applyFill="1" applyBorder="1" applyAlignment="1">
      <alignment horizontal="center" vertical="center"/>
      <protection/>
    </xf>
    <xf numFmtId="0" fontId="19" fillId="55" borderId="42" xfId="1111" applyFont="1" applyFill="1" applyBorder="1" applyAlignment="1">
      <alignment horizontal="center" vertical="center"/>
      <protection/>
    </xf>
    <xf numFmtId="176" fontId="8" fillId="55" borderId="40" xfId="1111" applyNumberFormat="1" applyFont="1" applyFill="1" applyBorder="1" applyAlignment="1">
      <alignment horizontal="center" vertical="center"/>
      <protection/>
    </xf>
    <xf numFmtId="0" fontId="9" fillId="55" borderId="71" xfId="1111" applyFont="1" applyFill="1" applyBorder="1" applyAlignment="1">
      <alignment horizontal="center" vertical="center"/>
      <protection/>
    </xf>
    <xf numFmtId="0" fontId="9" fillId="55" borderId="35" xfId="1111" applyFont="1" applyFill="1" applyBorder="1" applyAlignment="1">
      <alignment horizontal="center" vertical="center"/>
      <protection/>
    </xf>
    <xf numFmtId="0" fontId="9" fillId="55" borderId="1" xfId="1111" applyFont="1" applyFill="1" applyBorder="1" applyAlignment="1">
      <alignment horizontal="center" vertical="center"/>
      <protection/>
    </xf>
    <xf numFmtId="0" fontId="9" fillId="55" borderId="36" xfId="1111" applyFont="1" applyFill="1" applyBorder="1" applyAlignment="1">
      <alignment horizontal="center" vertical="center"/>
      <protection/>
    </xf>
    <xf numFmtId="0" fontId="8" fillId="55" borderId="32" xfId="1111" applyFont="1" applyFill="1" applyBorder="1" applyAlignment="1">
      <alignment horizontal="center" vertical="center"/>
      <protection/>
    </xf>
    <xf numFmtId="0" fontId="8" fillId="55" borderId="4" xfId="1111" applyFont="1" applyFill="1" applyBorder="1" applyAlignment="1">
      <alignment horizontal="center" vertical="center"/>
      <protection/>
    </xf>
    <xf numFmtId="0" fontId="8" fillId="55" borderId="42" xfId="1111" applyFont="1" applyFill="1" applyBorder="1" applyAlignment="1">
      <alignment horizontal="center" vertical="center"/>
      <protection/>
    </xf>
    <xf numFmtId="0" fontId="8" fillId="55" borderId="81" xfId="1111" applyFont="1" applyFill="1" applyBorder="1" applyAlignment="1">
      <alignment horizontal="center" vertical="center"/>
      <protection/>
    </xf>
    <xf numFmtId="0" fontId="8" fillId="55" borderId="61" xfId="1111" applyFont="1" applyFill="1" applyBorder="1" applyAlignment="1">
      <alignment horizontal="center" vertical="center"/>
      <protection/>
    </xf>
    <xf numFmtId="0" fontId="8" fillId="55" borderId="45" xfId="1111" applyFont="1" applyFill="1" applyBorder="1" applyAlignment="1">
      <alignment horizontal="center" vertical="center"/>
      <protection/>
    </xf>
    <xf numFmtId="0" fontId="10" fillId="55" borderId="65" xfId="1111" applyFont="1" applyFill="1" applyBorder="1" applyAlignment="1">
      <alignment horizontal="left"/>
      <protection/>
    </xf>
    <xf numFmtId="0" fontId="10" fillId="55" borderId="35" xfId="1111" applyFont="1" applyFill="1" applyBorder="1" applyAlignment="1">
      <alignment horizontal="left"/>
      <protection/>
    </xf>
    <xf numFmtId="0" fontId="10" fillId="55" borderId="36" xfId="1111" applyFont="1" applyFill="1" applyBorder="1" applyAlignment="1">
      <alignment horizontal="left"/>
      <protection/>
    </xf>
    <xf numFmtId="0" fontId="21" fillId="55" borderId="10" xfId="1111" applyFont="1" applyFill="1" applyBorder="1" applyAlignment="1">
      <alignment horizontal="center" vertical="center"/>
      <protection/>
    </xf>
    <xf numFmtId="0" fontId="21" fillId="55" borderId="63" xfId="1111" applyFont="1" applyFill="1" applyBorder="1" applyAlignment="1">
      <alignment horizontal="center" vertical="center"/>
      <protection/>
    </xf>
    <xf numFmtId="0" fontId="21" fillId="55" borderId="69" xfId="1111" applyFont="1" applyFill="1" applyBorder="1" applyAlignment="1">
      <alignment horizontal="center" vertical="center"/>
      <protection/>
    </xf>
    <xf numFmtId="0" fontId="21" fillId="55" borderId="41" xfId="1111" applyFont="1" applyFill="1" applyBorder="1" applyAlignment="1">
      <alignment horizontal="center" vertical="center"/>
      <protection/>
    </xf>
    <xf numFmtId="0" fontId="21" fillId="55" borderId="34" xfId="1111" applyFont="1" applyFill="1" applyBorder="1" applyAlignment="1">
      <alignment horizontal="center" vertical="center"/>
      <protection/>
    </xf>
    <xf numFmtId="0" fontId="21" fillId="55" borderId="70" xfId="1111" applyFont="1" applyFill="1" applyBorder="1" applyAlignment="1">
      <alignment horizontal="center" vertical="center"/>
      <protection/>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4" xfId="1056"/>
    <cellStyle name="標準 4 2" xfId="1057"/>
    <cellStyle name="標準 4 3" xfId="1058"/>
    <cellStyle name="標準 4 4" xfId="1059"/>
    <cellStyle name="標準 4 5" xfId="1060"/>
    <cellStyle name="標準 5" xfId="1061"/>
    <cellStyle name="標準 5 2" xfId="1062"/>
    <cellStyle name="標準 5 2 2" xfId="1063"/>
    <cellStyle name="標準 5 3" xfId="1064"/>
    <cellStyle name="標準 5 4" xfId="1065"/>
    <cellStyle name="標準 5 5" xfId="1066"/>
    <cellStyle name="標準 5 6" xfId="1067"/>
    <cellStyle name="標準 6" xfId="1068"/>
    <cellStyle name="標準 6 2" xfId="1069"/>
    <cellStyle name="標準 6 2 2" xfId="1070"/>
    <cellStyle name="標準 6 2 3" xfId="1071"/>
    <cellStyle name="標準 6 2 4" xfId="1072"/>
    <cellStyle name="標準 6 3" xfId="1073"/>
    <cellStyle name="標準 6 3 2" xfId="1074"/>
    <cellStyle name="標準 6 3 3" xfId="1075"/>
    <cellStyle name="標準 6 3 4" xfId="1076"/>
    <cellStyle name="標準 6 3 4 2" xfId="1077"/>
    <cellStyle name="標準 6 3 4 3" xfId="1078"/>
    <cellStyle name="標準 6 3 5" xfId="1079"/>
    <cellStyle name="標準 6 4" xfId="1080"/>
    <cellStyle name="標準 6 4 2" xfId="1081"/>
    <cellStyle name="標準 6 4 3" xfId="1082"/>
    <cellStyle name="標準 6 4 4" xfId="1083"/>
    <cellStyle name="標準 6 4 5" xfId="1084"/>
    <cellStyle name="標準 6 5" xfId="1085"/>
    <cellStyle name="標準 6 5 2" xfId="1086"/>
    <cellStyle name="標準 6 5 3" xfId="1087"/>
    <cellStyle name="標準 6 6" xfId="1088"/>
    <cellStyle name="標準 6 6 2" xfId="1089"/>
    <cellStyle name="標準 6 6 3" xfId="1090"/>
    <cellStyle name="標準 6 7" xfId="1091"/>
    <cellStyle name="標準 7" xfId="1092"/>
    <cellStyle name="標準 7 2" xfId="1093"/>
    <cellStyle name="標準 7 3" xfId="1094"/>
    <cellStyle name="標準 7 4" xfId="1095"/>
    <cellStyle name="標準 7 5" xfId="1096"/>
    <cellStyle name="標準 8" xfId="1097"/>
    <cellStyle name="標準 8 2" xfId="1098"/>
    <cellStyle name="標準 8 3" xfId="1099"/>
    <cellStyle name="標準 8 4" xfId="1100"/>
    <cellStyle name="標準 9" xfId="1101"/>
    <cellStyle name="標準 9 2" xfId="1102"/>
    <cellStyle name="標準 9 2 2" xfId="1103"/>
    <cellStyle name="標準 9 2 3" xfId="1104"/>
    <cellStyle name="標準 9 2 4" xfId="1105"/>
    <cellStyle name="標準 9 3" xfId="1106"/>
    <cellStyle name="標準 9 4" xfId="1107"/>
    <cellStyle name="標準 9 5" xfId="1108"/>
    <cellStyle name="標準 9 6" xfId="1109"/>
    <cellStyle name="標準 9 7" xfId="1110"/>
    <cellStyle name="標準_131002_供給側事前検討申込書案r" xfId="1111"/>
    <cellStyle name="標準２" xfId="1112"/>
    <cellStyle name="Followed Hyperlink" xfId="1113"/>
    <cellStyle name="未定義" xfId="1114"/>
    <cellStyle name="未定義 2" xfId="1115"/>
    <cellStyle name="未定義 3" xfId="1116"/>
    <cellStyle name="網かけ-" xfId="1117"/>
    <cellStyle name="網かけ+" xfId="1118"/>
    <cellStyle name="良い" xfId="1119"/>
    <cellStyle name="良い 2" xfId="1120"/>
    <cellStyle name="良い 2 2" xfId="1121"/>
    <cellStyle name="良い 2 3" xfId="1122"/>
    <cellStyle name="良い 2 4" xfId="1123"/>
    <cellStyle name="良い 2 5" xfId="1124"/>
    <cellStyle name="良い 3" xfId="1125"/>
    <cellStyle name="良い 3 2" xfId="1126"/>
    <cellStyle name="良い 3 3" xfId="1127"/>
    <cellStyle name="良い 3 4" xfId="1128"/>
    <cellStyle name="良い 3 5" xfId="1129"/>
    <cellStyle name="良い 4" xfId="1130"/>
    <cellStyle name="良い 4 2" xfId="1131"/>
    <cellStyle name="良い 4 3" xfId="1132"/>
    <cellStyle name="良い 5" xfId="1133"/>
    <cellStyle name="良い 6" xfId="1134"/>
    <cellStyle name="良い 7"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295275</xdr:colOff>
      <xdr:row>23</xdr:row>
      <xdr:rowOff>152400</xdr:rowOff>
    </xdr:from>
    <xdr:to>
      <xdr:col>4</xdr:col>
      <xdr:colOff>438150</xdr:colOff>
      <xdr:row>24</xdr:row>
      <xdr:rowOff>209550</xdr:rowOff>
    </xdr:to>
    <xdr:sp>
      <xdr:nvSpPr>
        <xdr:cNvPr id="2" name="Text Box 6"/>
        <xdr:cNvSpPr txBox="1">
          <a:spLocks noChangeArrowheads="1"/>
        </xdr:cNvSpPr>
      </xdr:nvSpPr>
      <xdr:spPr>
        <a:xfrm>
          <a:off x="2209800" y="5648325"/>
          <a:ext cx="105727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5</xdr:col>
      <xdr:colOff>790575</xdr:colOff>
      <xdr:row>29</xdr:row>
      <xdr:rowOff>257175</xdr:rowOff>
    </xdr:from>
    <xdr:to>
      <xdr:col>7</xdr:col>
      <xdr:colOff>85725</xdr:colOff>
      <xdr:row>31</xdr:row>
      <xdr:rowOff>171450</xdr:rowOff>
    </xdr:to>
    <xdr:sp>
      <xdr:nvSpPr>
        <xdr:cNvPr id="3" name="Text Box 10"/>
        <xdr:cNvSpPr txBox="1">
          <a:spLocks noChangeArrowheads="1"/>
        </xdr:cNvSpPr>
      </xdr:nvSpPr>
      <xdr:spPr>
        <a:xfrm>
          <a:off x="4514850" y="7724775"/>
          <a:ext cx="1085850" cy="600075"/>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438150</xdr:colOff>
      <xdr:row>24</xdr:row>
      <xdr:rowOff>19050</xdr:rowOff>
    </xdr:from>
    <xdr:to>
      <xdr:col>5</xdr:col>
      <xdr:colOff>219075</xdr:colOff>
      <xdr:row>24</xdr:row>
      <xdr:rowOff>219075</xdr:rowOff>
    </xdr:to>
    <xdr:sp>
      <xdr:nvSpPr>
        <xdr:cNvPr id="4" name="直線矢印コネクタ 6"/>
        <xdr:cNvSpPr>
          <a:spLocks/>
        </xdr:cNvSpPr>
      </xdr:nvSpPr>
      <xdr:spPr>
        <a:xfrm>
          <a:off x="3267075" y="5848350"/>
          <a:ext cx="676275" cy="2000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28</xdr:row>
      <xdr:rowOff>200025</xdr:rowOff>
    </xdr:from>
    <xdr:to>
      <xdr:col>7</xdr:col>
      <xdr:colOff>628650</xdr:colOff>
      <xdr:row>30</xdr:row>
      <xdr:rowOff>180975</xdr:rowOff>
    </xdr:to>
    <xdr:sp>
      <xdr:nvSpPr>
        <xdr:cNvPr id="5" name="直線矢印コネクタ 7"/>
        <xdr:cNvSpPr>
          <a:spLocks/>
        </xdr:cNvSpPr>
      </xdr:nvSpPr>
      <xdr:spPr>
        <a:xfrm flipV="1">
          <a:off x="5600700" y="7286625"/>
          <a:ext cx="542925" cy="742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29</xdr:row>
      <xdr:rowOff>123825</xdr:rowOff>
    </xdr:from>
    <xdr:to>
      <xdr:col>7</xdr:col>
      <xdr:colOff>723900</xdr:colOff>
      <xdr:row>30</xdr:row>
      <xdr:rowOff>180975</xdr:rowOff>
    </xdr:to>
    <xdr:sp>
      <xdr:nvSpPr>
        <xdr:cNvPr id="6" name="直線矢印コネクタ 8"/>
        <xdr:cNvSpPr>
          <a:spLocks/>
        </xdr:cNvSpPr>
      </xdr:nvSpPr>
      <xdr:spPr>
        <a:xfrm flipV="1">
          <a:off x="5600700" y="7591425"/>
          <a:ext cx="638175" cy="438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123825</xdr:rowOff>
    </xdr:from>
    <xdr:to>
      <xdr:col>7</xdr:col>
      <xdr:colOff>723900</xdr:colOff>
      <xdr:row>30</xdr:row>
      <xdr:rowOff>180975</xdr:rowOff>
    </xdr:to>
    <xdr:sp>
      <xdr:nvSpPr>
        <xdr:cNvPr id="7" name="直線矢印コネクタ 9"/>
        <xdr:cNvSpPr>
          <a:spLocks/>
        </xdr:cNvSpPr>
      </xdr:nvSpPr>
      <xdr:spPr>
        <a:xfrm flipV="1">
          <a:off x="5600700" y="7972425"/>
          <a:ext cx="638175" cy="57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723900</xdr:colOff>
      <xdr:row>31</xdr:row>
      <xdr:rowOff>133350</xdr:rowOff>
    </xdr:to>
    <xdr:sp>
      <xdr:nvSpPr>
        <xdr:cNvPr id="8" name="直線矢印コネクタ 10"/>
        <xdr:cNvSpPr>
          <a:spLocks/>
        </xdr:cNvSpPr>
      </xdr:nvSpPr>
      <xdr:spPr>
        <a:xfrm>
          <a:off x="5600700" y="8029575"/>
          <a:ext cx="638175" cy="257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685800</xdr:colOff>
      <xdr:row>32</xdr:row>
      <xdr:rowOff>180975</xdr:rowOff>
    </xdr:to>
    <xdr:sp>
      <xdr:nvSpPr>
        <xdr:cNvPr id="9" name="直線矢印コネクタ 11"/>
        <xdr:cNvSpPr>
          <a:spLocks/>
        </xdr:cNvSpPr>
      </xdr:nvSpPr>
      <xdr:spPr>
        <a:xfrm>
          <a:off x="5600700" y="8029575"/>
          <a:ext cx="600075" cy="6096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9</xdr:row>
      <xdr:rowOff>123825</xdr:rowOff>
    </xdr:from>
    <xdr:to>
      <xdr:col>18</xdr:col>
      <xdr:colOff>28575</xdr:colOff>
      <xdr:row>11</xdr:row>
      <xdr:rowOff>114300</xdr:rowOff>
    </xdr:to>
    <xdr:sp>
      <xdr:nvSpPr>
        <xdr:cNvPr id="1" name="Text Box 6"/>
        <xdr:cNvSpPr txBox="1">
          <a:spLocks noChangeArrowheads="1"/>
        </xdr:cNvSpPr>
      </xdr:nvSpPr>
      <xdr:spPr>
        <a:xfrm>
          <a:off x="2076450" y="21336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18</xdr:col>
      <xdr:colOff>28575</xdr:colOff>
      <xdr:row>9</xdr:row>
      <xdr:rowOff>190500</xdr:rowOff>
    </xdr:from>
    <xdr:to>
      <xdr:col>24</xdr:col>
      <xdr:colOff>133350</xdr:colOff>
      <xdr:row>10</xdr:row>
      <xdr:rowOff>123825</xdr:rowOff>
    </xdr:to>
    <xdr:sp>
      <xdr:nvSpPr>
        <xdr:cNvPr id="2" name="直線矢印コネクタ 3"/>
        <xdr:cNvSpPr>
          <a:spLocks/>
        </xdr:cNvSpPr>
      </xdr:nvSpPr>
      <xdr:spPr>
        <a:xfrm flipV="1">
          <a:off x="3152775" y="2200275"/>
          <a:ext cx="101917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10</xdr:row>
      <xdr:rowOff>123825</xdr:rowOff>
    </xdr:from>
    <xdr:to>
      <xdr:col>22</xdr:col>
      <xdr:colOff>95250</xdr:colOff>
      <xdr:row>14</xdr:row>
      <xdr:rowOff>0</xdr:rowOff>
    </xdr:to>
    <xdr:sp>
      <xdr:nvSpPr>
        <xdr:cNvPr id="3" name="直線矢印コネクタ 6"/>
        <xdr:cNvSpPr>
          <a:spLocks/>
        </xdr:cNvSpPr>
      </xdr:nvSpPr>
      <xdr:spPr>
        <a:xfrm>
          <a:off x="3152775" y="2333625"/>
          <a:ext cx="676275" cy="7620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31</xdr:row>
      <xdr:rowOff>66675</xdr:rowOff>
    </xdr:from>
    <xdr:to>
      <xdr:col>20</xdr:col>
      <xdr:colOff>85725</xdr:colOff>
      <xdr:row>32</xdr:row>
      <xdr:rowOff>28575</xdr:rowOff>
    </xdr:to>
    <xdr:sp>
      <xdr:nvSpPr>
        <xdr:cNvPr id="4" name="Text Box 6"/>
        <xdr:cNvSpPr txBox="1">
          <a:spLocks noChangeArrowheads="1"/>
        </xdr:cNvSpPr>
      </xdr:nvSpPr>
      <xdr:spPr>
        <a:xfrm>
          <a:off x="2438400" y="84201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20</xdr:col>
      <xdr:colOff>85725</xdr:colOff>
      <xdr:row>31</xdr:row>
      <xdr:rowOff>266700</xdr:rowOff>
    </xdr:from>
    <xdr:to>
      <xdr:col>24</xdr:col>
      <xdr:colOff>123825</xdr:colOff>
      <xdr:row>32</xdr:row>
      <xdr:rowOff>123825</xdr:rowOff>
    </xdr:to>
    <xdr:sp>
      <xdr:nvSpPr>
        <xdr:cNvPr id="5" name="直線矢印コネクタ 10"/>
        <xdr:cNvSpPr>
          <a:spLocks/>
        </xdr:cNvSpPr>
      </xdr:nvSpPr>
      <xdr:spPr>
        <a:xfrm>
          <a:off x="3514725" y="8620125"/>
          <a:ext cx="647700" cy="2857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38</xdr:row>
      <xdr:rowOff>0</xdr:rowOff>
    </xdr:from>
    <xdr:to>
      <xdr:col>53</xdr:col>
      <xdr:colOff>0</xdr:colOff>
      <xdr:row>38</xdr:row>
      <xdr:rowOff>0</xdr:rowOff>
    </xdr:to>
    <xdr:sp>
      <xdr:nvSpPr>
        <xdr:cNvPr id="1" name="Line 13"/>
        <xdr:cNvSpPr>
          <a:spLocks/>
        </xdr:cNvSpPr>
      </xdr:nvSpPr>
      <xdr:spPr>
        <a:xfrm>
          <a:off x="72323325" y="94583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352425</xdr:colOff>
      <xdr:row>36</xdr:row>
      <xdr:rowOff>57150</xdr:rowOff>
    </xdr:from>
    <xdr:to>
      <xdr:col>52</xdr:col>
      <xdr:colOff>200025</xdr:colOff>
      <xdr:row>44</xdr:row>
      <xdr:rowOff>57150</xdr:rowOff>
    </xdr:to>
    <xdr:sp>
      <xdr:nvSpPr>
        <xdr:cNvPr id="2" name="テキスト ボックス 4"/>
        <xdr:cNvSpPr txBox="1">
          <a:spLocks noChangeArrowheads="1"/>
        </xdr:cNvSpPr>
      </xdr:nvSpPr>
      <xdr:spPr>
        <a:xfrm>
          <a:off x="63417450" y="9163050"/>
          <a:ext cx="8020050" cy="138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・需要者窓口は、東京電力様からの受電設備工事の日程の調整等の窓口となって頂ける方をお願い致します。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・主任技術者は、各施設を管理されている方や施設管理を委託している会社のご担当者の方のお名前とご連絡先をお願い致します。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例）関東電気保安協会　水戸支社　関東　太郎　　</a:t>
          </a:r>
          <a:r>
            <a:rPr lang="en-US" cap="none" sz="1100" b="0" i="0" u="none" baseline="0">
              <a:solidFill>
                <a:srgbClr val="FF0000"/>
              </a:solidFill>
              <a:latin typeface="Calibri"/>
              <a:ea typeface="Calibri"/>
              <a:cs typeface="Calibri"/>
            </a:rPr>
            <a:t>TEL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0123-34-5678</a:t>
          </a:r>
        </a:p>
      </xdr:txBody>
    </xdr:sp>
    <xdr:clientData/>
  </xdr:twoCellAnchor>
  <xdr:twoCellAnchor>
    <xdr:from>
      <xdr:col>42</xdr:col>
      <xdr:colOff>171450</xdr:colOff>
      <xdr:row>7</xdr:row>
      <xdr:rowOff>95250</xdr:rowOff>
    </xdr:from>
    <xdr:to>
      <xdr:col>44</xdr:col>
      <xdr:colOff>1524000</xdr:colOff>
      <xdr:row>12</xdr:row>
      <xdr:rowOff>114300</xdr:rowOff>
    </xdr:to>
    <xdr:sp>
      <xdr:nvSpPr>
        <xdr:cNvPr id="3" name="テキスト ボックス 6"/>
        <xdr:cNvSpPr txBox="1">
          <a:spLocks noChangeArrowheads="1"/>
        </xdr:cNvSpPr>
      </xdr:nvSpPr>
      <xdr:spPr>
        <a:xfrm>
          <a:off x="55568850" y="2352675"/>
          <a:ext cx="46958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・右記の各施設の電気主任技術者の方にお聞き下されば、値はわかると思います。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・常用及び非常用発電施設設備を有していなければ、空欄で結構です。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595026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A72095\AppData\Local\Microsoft\Windows\INetCache\Content.Outlook\RGJERYAO\&#39640;&#22311;&#65319;&#30003;&#36796;&#26360;&#12304;&#21453;&#26144;&#2925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0" tint="-0.1499900072813034"/>
  </sheetPr>
  <dimension ref="B2:I38"/>
  <sheetViews>
    <sheetView view="pageBreakPreview" zoomScale="85" zoomScaleNormal="85" zoomScaleSheetLayoutView="85" zoomScalePageLayoutView="0" workbookViewId="0" topLeftCell="A1">
      <selection activeCell="D30" sqref="D30:E30"/>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spans="8:9" ht="13.5">
      <c r="H3"/>
      <c r="I3" s="21"/>
    </row>
    <row r="4" ht="20.25" customHeight="1">
      <c r="I4" s="21" t="s">
        <v>313</v>
      </c>
    </row>
    <row r="5" spans="2:9" ht="13.5">
      <c r="B5" s="251" t="s">
        <v>314</v>
      </c>
      <c r="C5" s="251"/>
      <c r="D5" s="140" t="s">
        <v>92</v>
      </c>
      <c r="E5" s="141"/>
      <c r="F5" s="141"/>
      <c r="G5" s="141"/>
      <c r="H5" s="141"/>
      <c r="I5" s="141"/>
    </row>
    <row r="6" spans="2:9" ht="33" customHeight="1">
      <c r="B6" s="141"/>
      <c r="C6" s="252" t="s">
        <v>277</v>
      </c>
      <c r="D6" s="252"/>
      <c r="E6" s="252"/>
      <c r="F6" s="252"/>
      <c r="G6" s="252"/>
      <c r="H6" s="252"/>
      <c r="I6" s="141"/>
    </row>
    <row r="7" spans="2:9" ht="12" customHeight="1">
      <c r="B7" s="141"/>
      <c r="C7" s="141"/>
      <c r="D7" s="141"/>
      <c r="E7" s="141"/>
      <c r="F7" s="141"/>
      <c r="G7" s="141"/>
      <c r="H7" s="141"/>
      <c r="I7" s="141"/>
    </row>
    <row r="8" spans="2:9" ht="55.5" customHeight="1">
      <c r="B8" s="253" t="s">
        <v>278</v>
      </c>
      <c r="C8" s="253"/>
      <c r="D8" s="253"/>
      <c r="E8" s="253"/>
      <c r="F8" s="253"/>
      <c r="G8" s="253"/>
      <c r="H8" s="253"/>
      <c r="I8" s="253"/>
    </row>
    <row r="9" spans="2:9" ht="7.5" customHeight="1">
      <c r="B9" s="141"/>
      <c r="C9" s="141"/>
      <c r="D9" s="141"/>
      <c r="E9" s="141"/>
      <c r="F9" s="141"/>
      <c r="G9" s="141"/>
      <c r="H9" s="141"/>
      <c r="I9" s="141"/>
    </row>
    <row r="10" spans="2:9" ht="19.5" customHeight="1">
      <c r="B10" s="141" t="s">
        <v>95</v>
      </c>
      <c r="C10" s="141"/>
      <c r="D10" s="141"/>
      <c r="E10" s="141"/>
      <c r="F10" s="141"/>
      <c r="G10" s="141"/>
      <c r="H10" s="141"/>
      <c r="I10" s="141"/>
    </row>
    <row r="11" spans="2:9" ht="19.5" customHeight="1">
      <c r="B11" s="254" t="s">
        <v>96</v>
      </c>
      <c r="C11" s="255"/>
      <c r="D11" s="142" t="s">
        <v>97</v>
      </c>
      <c r="E11" s="245"/>
      <c r="F11" s="245"/>
      <c r="G11" s="245"/>
      <c r="H11" s="245"/>
      <c r="I11" s="246"/>
    </row>
    <row r="12" spans="2:9" ht="19.5" customHeight="1">
      <c r="B12" s="241"/>
      <c r="C12" s="256"/>
      <c r="D12" s="143" t="s">
        <v>98</v>
      </c>
      <c r="E12" s="247"/>
      <c r="F12" s="257"/>
      <c r="G12" s="257"/>
      <c r="H12" s="257"/>
      <c r="I12" s="248"/>
    </row>
    <row r="13" spans="2:9" ht="19.5" customHeight="1">
      <c r="B13" s="241"/>
      <c r="C13" s="256"/>
      <c r="D13" s="143" t="s">
        <v>99</v>
      </c>
      <c r="E13" s="247"/>
      <c r="F13" s="257"/>
      <c r="G13" s="257"/>
      <c r="H13" s="257"/>
      <c r="I13" s="248"/>
    </row>
    <row r="14" spans="2:9" ht="19.5" customHeight="1">
      <c r="B14" s="241"/>
      <c r="C14" s="256"/>
      <c r="D14" s="143" t="s">
        <v>100</v>
      </c>
      <c r="E14" s="247" t="s">
        <v>319</v>
      </c>
      <c r="F14" s="247"/>
      <c r="G14" s="247"/>
      <c r="H14" s="247"/>
      <c r="I14" s="248"/>
    </row>
    <row r="15" spans="2:9" ht="19.5" customHeight="1">
      <c r="B15" s="241"/>
      <c r="C15" s="256"/>
      <c r="D15" s="143"/>
      <c r="E15" s="249"/>
      <c r="F15" s="249"/>
      <c r="G15" s="249"/>
      <c r="H15" s="249"/>
      <c r="I15" s="250"/>
    </row>
    <row r="16" spans="2:9" ht="19.5" customHeight="1">
      <c r="B16" s="239" t="s">
        <v>279</v>
      </c>
      <c r="C16" s="240"/>
      <c r="D16" s="142" t="s">
        <v>102</v>
      </c>
      <c r="E16" s="245"/>
      <c r="F16" s="245"/>
      <c r="G16" s="245"/>
      <c r="H16" s="245"/>
      <c r="I16" s="246"/>
    </row>
    <row r="17" spans="2:9" ht="19.5" customHeight="1">
      <c r="B17" s="241"/>
      <c r="C17" s="242"/>
      <c r="D17" s="143" t="s">
        <v>103</v>
      </c>
      <c r="E17" s="247"/>
      <c r="F17" s="247"/>
      <c r="G17" s="247"/>
      <c r="H17" s="247"/>
      <c r="I17" s="248"/>
    </row>
    <row r="18" spans="2:9" ht="19.5" customHeight="1">
      <c r="B18" s="241"/>
      <c r="C18" s="242"/>
      <c r="D18" s="143" t="s">
        <v>100</v>
      </c>
      <c r="E18" s="247" t="s">
        <v>319</v>
      </c>
      <c r="F18" s="247"/>
      <c r="G18" s="247"/>
      <c r="H18" s="247"/>
      <c r="I18" s="248"/>
    </row>
    <row r="19" spans="2:9" ht="19.5" customHeight="1">
      <c r="B19" s="241"/>
      <c r="C19" s="242"/>
      <c r="D19" s="143"/>
      <c r="E19" s="247"/>
      <c r="F19" s="247"/>
      <c r="G19" s="247"/>
      <c r="H19" s="247"/>
      <c r="I19" s="248"/>
    </row>
    <row r="20" spans="2:9" ht="19.5" customHeight="1">
      <c r="B20" s="241"/>
      <c r="C20" s="242"/>
      <c r="D20" s="143" t="s">
        <v>104</v>
      </c>
      <c r="E20" s="247"/>
      <c r="F20" s="247"/>
      <c r="G20" s="247"/>
      <c r="H20" s="247"/>
      <c r="I20" s="248"/>
    </row>
    <row r="21" spans="2:9" ht="19.5" customHeight="1">
      <c r="B21" s="243"/>
      <c r="C21" s="244"/>
      <c r="D21" s="144" t="s">
        <v>105</v>
      </c>
      <c r="E21" s="249"/>
      <c r="F21" s="249"/>
      <c r="G21" s="249"/>
      <c r="H21" s="249"/>
      <c r="I21" s="250"/>
    </row>
    <row r="22" spans="2:9" ht="6.75" customHeight="1">
      <c r="B22" s="141"/>
      <c r="C22" s="141"/>
      <c r="D22" s="141"/>
      <c r="E22" s="141" t="s">
        <v>149</v>
      </c>
      <c r="F22" s="141"/>
      <c r="G22" s="141"/>
      <c r="H22" s="141"/>
      <c r="I22" s="141"/>
    </row>
    <row r="23" spans="2:9" ht="19.5" customHeight="1">
      <c r="B23" s="141" t="s">
        <v>106</v>
      </c>
      <c r="C23" s="141"/>
      <c r="D23" s="141"/>
      <c r="E23" s="141"/>
      <c r="F23" s="141"/>
      <c r="G23" s="141"/>
      <c r="H23" s="141"/>
      <c r="I23" s="141"/>
    </row>
    <row r="24" spans="2:9" ht="26.25" customHeight="1">
      <c r="B24" s="235" t="s">
        <v>107</v>
      </c>
      <c r="C24" s="236"/>
      <c r="D24" s="235" t="s">
        <v>318</v>
      </c>
      <c r="E24" s="236"/>
      <c r="F24" s="236"/>
      <c r="G24" s="236"/>
      <c r="H24" s="236"/>
      <c r="I24" s="211"/>
    </row>
    <row r="25" spans="2:9" ht="30" customHeight="1">
      <c r="B25" s="210" t="s">
        <v>109</v>
      </c>
      <c r="C25" s="211"/>
      <c r="D25" s="235" t="s">
        <v>159</v>
      </c>
      <c r="E25" s="236"/>
      <c r="F25" s="236"/>
      <c r="G25" s="236"/>
      <c r="H25" s="236"/>
      <c r="I25" s="211"/>
    </row>
    <row r="26" spans="2:9" ht="24" customHeight="1">
      <c r="B26" s="237" t="s">
        <v>112</v>
      </c>
      <c r="C26" s="237"/>
      <c r="D26" s="237"/>
      <c r="E26" s="237"/>
      <c r="F26" s="237"/>
      <c r="G26" s="237"/>
      <c r="H26" s="237"/>
      <c r="I26" s="237"/>
    </row>
    <row r="27" spans="2:9" ht="24.75" customHeight="1">
      <c r="B27" s="238" t="s">
        <v>160</v>
      </c>
      <c r="C27" s="238"/>
      <c r="D27" s="238" t="s">
        <v>113</v>
      </c>
      <c r="E27" s="238"/>
      <c r="F27" s="238"/>
      <c r="G27" s="238"/>
      <c r="H27" s="238"/>
      <c r="I27" s="238"/>
    </row>
    <row r="28" spans="2:9" ht="20.25" customHeight="1">
      <c r="B28" s="216"/>
      <c r="C28" s="216"/>
      <c r="D28" s="216" t="s">
        <v>114</v>
      </c>
      <c r="E28" s="216"/>
      <c r="F28" s="216"/>
      <c r="G28" s="216" t="s">
        <v>115</v>
      </c>
      <c r="H28" s="216"/>
      <c r="I28" s="216"/>
    </row>
    <row r="29" spans="2:9" ht="30" customHeight="1">
      <c r="B29" s="218" t="s">
        <v>116</v>
      </c>
      <c r="C29" s="218"/>
      <c r="D29" s="219"/>
      <c r="E29" s="220"/>
      <c r="F29" s="146" t="s">
        <v>117</v>
      </c>
      <c r="G29" s="221"/>
      <c r="H29" s="222"/>
      <c r="I29" s="147" t="s">
        <v>117</v>
      </c>
    </row>
    <row r="30" spans="2:9" ht="30" customHeight="1">
      <c r="B30" s="227" t="s">
        <v>119</v>
      </c>
      <c r="C30" s="228"/>
      <c r="D30" s="229"/>
      <c r="E30" s="230"/>
      <c r="F30" s="148" t="s">
        <v>117</v>
      </c>
      <c r="G30" s="231"/>
      <c r="H30" s="232"/>
      <c r="I30" s="149" t="s">
        <v>117</v>
      </c>
    </row>
    <row r="31" spans="2:9" s="81" customFormat="1" ht="24" customHeight="1">
      <c r="B31" s="223" t="s">
        <v>181</v>
      </c>
      <c r="C31" s="150" t="s">
        <v>182</v>
      </c>
      <c r="D31" s="225"/>
      <c r="E31" s="226"/>
      <c r="F31" s="135" t="s">
        <v>117</v>
      </c>
      <c r="G31" s="233"/>
      <c r="H31" s="234"/>
      <c r="I31" s="151" t="s">
        <v>117</v>
      </c>
    </row>
    <row r="32" spans="2:9" s="81" customFormat="1" ht="24" customHeight="1">
      <c r="B32" s="224"/>
      <c r="C32" s="152" t="s">
        <v>180</v>
      </c>
      <c r="D32" s="202"/>
      <c r="E32" s="203"/>
      <c r="F32" s="135" t="s">
        <v>117</v>
      </c>
      <c r="G32" s="233"/>
      <c r="H32" s="234"/>
      <c r="I32" s="151" t="s">
        <v>117</v>
      </c>
    </row>
    <row r="33" spans="2:9" ht="30" customHeight="1">
      <c r="B33" s="204" t="s">
        <v>120</v>
      </c>
      <c r="C33" s="205"/>
      <c r="D33" s="206"/>
      <c r="E33" s="207"/>
      <c r="F33" s="153" t="s">
        <v>117</v>
      </c>
      <c r="G33" s="199"/>
      <c r="H33" s="200"/>
      <c r="I33" s="154" t="s">
        <v>117</v>
      </c>
    </row>
    <row r="34" spans="2:9" ht="30" customHeight="1">
      <c r="B34" s="210" t="s">
        <v>121</v>
      </c>
      <c r="C34" s="211"/>
      <c r="D34" s="212"/>
      <c r="E34" s="213"/>
      <c r="F34" s="155" t="s">
        <v>117</v>
      </c>
      <c r="G34" s="214"/>
      <c r="H34" s="215"/>
      <c r="I34" s="145" t="s">
        <v>117</v>
      </c>
    </row>
    <row r="35" spans="2:9" ht="23.25" customHeight="1">
      <c r="B35" s="216" t="s">
        <v>122</v>
      </c>
      <c r="C35" s="217"/>
      <c r="D35" s="217"/>
      <c r="E35" s="217"/>
      <c r="F35" s="217"/>
      <c r="G35" s="217"/>
      <c r="H35" s="217"/>
      <c r="I35" s="217"/>
    </row>
    <row r="36" spans="2:9" ht="23.25" customHeight="1">
      <c r="B36" s="216"/>
      <c r="C36" s="199"/>
      <c r="D36" s="200"/>
      <c r="E36" s="200"/>
      <c r="F36" s="200"/>
      <c r="G36" s="200"/>
      <c r="H36" s="200"/>
      <c r="I36" s="201"/>
    </row>
    <row r="37" spans="2:9" s="81" customFormat="1" ht="13.5">
      <c r="B37" s="208" t="s">
        <v>296</v>
      </c>
      <c r="C37" s="208"/>
      <c r="D37" s="208"/>
      <c r="E37" s="208"/>
      <c r="F37" s="208"/>
      <c r="G37" s="208"/>
      <c r="H37" s="208"/>
      <c r="I37" s="208"/>
    </row>
    <row r="38" spans="2:9" s="81" customFormat="1" ht="23.25" customHeight="1">
      <c r="B38" s="209"/>
      <c r="C38" s="209"/>
      <c r="D38" s="209"/>
      <c r="E38" s="209"/>
      <c r="F38" s="209"/>
      <c r="G38" s="209"/>
      <c r="H38" s="209"/>
      <c r="I38" s="209"/>
    </row>
  </sheetData>
  <sheetProtection/>
  <mergeCells count="46">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G31:H31"/>
    <mergeCell ref="D24:I24"/>
    <mergeCell ref="B25:C25"/>
    <mergeCell ref="D25:I25"/>
    <mergeCell ref="B24:C24"/>
    <mergeCell ref="B26:I26"/>
    <mergeCell ref="B27:C28"/>
    <mergeCell ref="D27:I27"/>
    <mergeCell ref="D28:F28"/>
    <mergeCell ref="G28:I28"/>
    <mergeCell ref="C35:I35"/>
    <mergeCell ref="B29:C29"/>
    <mergeCell ref="D29:E29"/>
    <mergeCell ref="G29:H29"/>
    <mergeCell ref="B31:B32"/>
    <mergeCell ref="D31:E31"/>
    <mergeCell ref="B30:C30"/>
    <mergeCell ref="D30:E30"/>
    <mergeCell ref="G30:H30"/>
    <mergeCell ref="G32:H32"/>
    <mergeCell ref="C36:I36"/>
    <mergeCell ref="D32:E32"/>
    <mergeCell ref="B33:C33"/>
    <mergeCell ref="D33:E33"/>
    <mergeCell ref="G33:H33"/>
    <mergeCell ref="B37:I38"/>
    <mergeCell ref="B34:C34"/>
    <mergeCell ref="D34:E34"/>
    <mergeCell ref="G34:H34"/>
    <mergeCell ref="B35:B36"/>
  </mergeCells>
  <dataValidations count="1">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F22" sqref="AF22:AI2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f>VLOOKUP($AY$2,Data,46,FALSE)</f>
        <v>0</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74</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W36" sqref="W36:AV3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3</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f>VLOOKUP($AY$2,Data,46,FALSE)</f>
        <v>0</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74</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W36" sqref="W36:AV3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4</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f>VLOOKUP($AY$2,Data,46,FALSE)</f>
        <v>0</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74</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25">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5</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f>VLOOKUP($AY$2,Data,46,FALSE)</f>
        <v>0</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74</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6</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9">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7</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3" sqref="B43:AV4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8</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9</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31">
      <selection activeCell="O41" sqref="O41:AV4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10</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11</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6">
      <selection activeCell="D25" sqref="D25:I25"/>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4.25">
      <c r="I2" s="21"/>
    </row>
    <row r="3" ht="14.25">
      <c r="I3" s="21"/>
    </row>
    <row r="4" ht="20.25" customHeight="1">
      <c r="I4" s="21" t="s">
        <v>317</v>
      </c>
    </row>
    <row r="5" spans="2:4" ht="14.25">
      <c r="B5" s="309" t="s">
        <v>316</v>
      </c>
      <c r="C5" s="309"/>
      <c r="D5" s="41" t="s">
        <v>92</v>
      </c>
    </row>
    <row r="6" spans="3:8" ht="33" customHeight="1">
      <c r="C6" s="310" t="s">
        <v>93</v>
      </c>
      <c r="D6" s="310"/>
      <c r="E6" s="310"/>
      <c r="F6" s="310"/>
      <c r="G6" s="310"/>
      <c r="H6" s="310"/>
    </row>
    <row r="7" ht="12" customHeight="1"/>
    <row r="8" spans="2:9" ht="55.5" customHeight="1">
      <c r="B8" s="311" t="s">
        <v>94</v>
      </c>
      <c r="C8" s="311"/>
      <c r="D8" s="311"/>
      <c r="E8" s="311"/>
      <c r="F8" s="311"/>
      <c r="G8" s="311"/>
      <c r="H8" s="311"/>
      <c r="I8" s="311"/>
    </row>
    <row r="9" ht="7.5" customHeight="1"/>
    <row r="10" ht="19.5" customHeight="1">
      <c r="B10" s="40" t="s">
        <v>95</v>
      </c>
    </row>
    <row r="11" spans="2:9" ht="19.5" customHeight="1">
      <c r="B11" s="312" t="s">
        <v>96</v>
      </c>
      <c r="C11" s="313"/>
      <c r="D11" s="42" t="s">
        <v>97</v>
      </c>
      <c r="E11" s="301" t="s">
        <v>125</v>
      </c>
      <c r="F11" s="301"/>
      <c r="G11" s="301"/>
      <c r="H11" s="301"/>
      <c r="I11" s="302"/>
    </row>
    <row r="12" spans="2:9" ht="19.5" customHeight="1">
      <c r="B12" s="297"/>
      <c r="C12" s="314"/>
      <c r="D12" s="43" t="s">
        <v>98</v>
      </c>
      <c r="E12" s="303" t="s">
        <v>126</v>
      </c>
      <c r="F12" s="303"/>
      <c r="G12" s="303"/>
      <c r="H12" s="303"/>
      <c r="I12" s="304"/>
    </row>
    <row r="13" spans="2:9" ht="19.5" customHeight="1">
      <c r="B13" s="297"/>
      <c r="C13" s="314"/>
      <c r="D13" s="43" t="s">
        <v>99</v>
      </c>
      <c r="E13" s="303" t="s">
        <v>127</v>
      </c>
      <c r="F13" s="303"/>
      <c r="G13" s="303"/>
      <c r="H13" s="303"/>
      <c r="I13" s="304"/>
    </row>
    <row r="14" spans="2:9" ht="19.5" customHeight="1">
      <c r="B14" s="297"/>
      <c r="C14" s="314"/>
      <c r="D14" s="43" t="s">
        <v>100</v>
      </c>
      <c r="E14" s="305" t="s">
        <v>128</v>
      </c>
      <c r="F14" s="305"/>
      <c r="G14" s="305"/>
      <c r="H14" s="305"/>
      <c r="I14" s="306"/>
    </row>
    <row r="15" spans="2:9" ht="19.5" customHeight="1">
      <c r="B15" s="297"/>
      <c r="C15" s="314"/>
      <c r="D15" s="43"/>
      <c r="E15" s="315"/>
      <c r="F15" s="315"/>
      <c r="G15" s="315"/>
      <c r="H15" s="315"/>
      <c r="I15" s="316"/>
    </row>
    <row r="16" spans="2:9" ht="19.5" customHeight="1">
      <c r="B16" s="295" t="s">
        <v>101</v>
      </c>
      <c r="C16" s="296"/>
      <c r="D16" s="42" t="s">
        <v>102</v>
      </c>
      <c r="E16" s="301" t="s">
        <v>17</v>
      </c>
      <c r="F16" s="301"/>
      <c r="G16" s="301"/>
      <c r="H16" s="301"/>
      <c r="I16" s="302"/>
    </row>
    <row r="17" spans="2:9" ht="19.5" customHeight="1">
      <c r="B17" s="297"/>
      <c r="C17" s="298"/>
      <c r="D17" s="43" t="s">
        <v>103</v>
      </c>
      <c r="E17" s="303" t="s">
        <v>129</v>
      </c>
      <c r="F17" s="303"/>
      <c r="G17" s="303"/>
      <c r="H17" s="303"/>
      <c r="I17" s="304"/>
    </row>
    <row r="18" spans="2:9" ht="19.5" customHeight="1">
      <c r="B18" s="297"/>
      <c r="C18" s="298"/>
      <c r="D18" s="43" t="s">
        <v>100</v>
      </c>
      <c r="E18" s="305" t="s">
        <v>130</v>
      </c>
      <c r="F18" s="305"/>
      <c r="G18" s="305"/>
      <c r="H18" s="305"/>
      <c r="I18" s="306"/>
    </row>
    <row r="19" spans="2:9" ht="19.5" customHeight="1">
      <c r="B19" s="297"/>
      <c r="C19" s="298"/>
      <c r="D19" s="43"/>
      <c r="E19" s="305"/>
      <c r="F19" s="305"/>
      <c r="G19" s="305"/>
      <c r="H19" s="305"/>
      <c r="I19" s="306"/>
    </row>
    <row r="20" spans="2:9" ht="19.5" customHeight="1">
      <c r="B20" s="297"/>
      <c r="C20" s="298"/>
      <c r="D20" s="43" t="s">
        <v>104</v>
      </c>
      <c r="E20" s="303" t="s">
        <v>131</v>
      </c>
      <c r="F20" s="303"/>
      <c r="G20" s="303"/>
      <c r="H20" s="303"/>
      <c r="I20" s="304"/>
    </row>
    <row r="21" spans="2:9" ht="19.5" customHeight="1">
      <c r="B21" s="299"/>
      <c r="C21" s="300"/>
      <c r="D21" s="44" t="s">
        <v>105</v>
      </c>
      <c r="E21" s="307" t="s">
        <v>132</v>
      </c>
      <c r="F21" s="307"/>
      <c r="G21" s="307"/>
      <c r="H21" s="307"/>
      <c r="I21" s="308"/>
    </row>
    <row r="22" ht="6.75" customHeight="1"/>
    <row r="23" ht="19.5" customHeight="1">
      <c r="B23" s="40" t="s">
        <v>106</v>
      </c>
    </row>
    <row r="24" spans="2:9" ht="26.25" customHeight="1">
      <c r="B24" s="293" t="s">
        <v>107</v>
      </c>
      <c r="C24" s="294"/>
      <c r="D24" s="284" t="s">
        <v>108</v>
      </c>
      <c r="E24" s="285"/>
      <c r="F24" s="285"/>
      <c r="G24" s="285"/>
      <c r="H24" s="285"/>
      <c r="I24" s="286"/>
    </row>
    <row r="25" spans="2:9" ht="30" customHeight="1">
      <c r="B25" s="263" t="s">
        <v>109</v>
      </c>
      <c r="C25" s="264"/>
      <c r="D25" s="284" t="s">
        <v>124</v>
      </c>
      <c r="E25" s="285"/>
      <c r="F25" s="285"/>
      <c r="G25" s="285"/>
      <c r="H25" s="285"/>
      <c r="I25" s="286"/>
    </row>
    <row r="26" spans="2:9" ht="35.25" customHeight="1">
      <c r="B26" s="290" t="s">
        <v>110</v>
      </c>
      <c r="C26" s="291"/>
      <c r="D26" s="292" t="s">
        <v>133</v>
      </c>
      <c r="E26" s="292"/>
      <c r="F26" s="292"/>
      <c r="G26" s="292"/>
      <c r="H26" s="292"/>
      <c r="I26" s="292"/>
    </row>
    <row r="27" spans="2:9" ht="31.5" customHeight="1">
      <c r="B27" s="287" t="s">
        <v>111</v>
      </c>
      <c r="C27" s="288"/>
      <c r="D27" s="289" t="s">
        <v>133</v>
      </c>
      <c r="E27" s="289"/>
      <c r="F27" s="289"/>
      <c r="G27" s="289"/>
      <c r="H27" s="289"/>
      <c r="I27" s="289"/>
    </row>
    <row r="28" spans="2:9" ht="24" customHeight="1">
      <c r="B28" s="282" t="s">
        <v>112</v>
      </c>
      <c r="C28" s="282"/>
      <c r="D28" s="282"/>
      <c r="E28" s="282"/>
      <c r="F28" s="282"/>
      <c r="G28" s="282"/>
      <c r="H28" s="282"/>
      <c r="I28" s="282"/>
    </row>
    <row r="29" spans="2:9" ht="24.75" customHeight="1">
      <c r="B29" s="283" t="s">
        <v>160</v>
      </c>
      <c r="C29" s="283"/>
      <c r="D29" s="283" t="s">
        <v>113</v>
      </c>
      <c r="E29" s="283"/>
      <c r="F29" s="283"/>
      <c r="G29" s="283"/>
      <c r="H29" s="283"/>
      <c r="I29" s="283"/>
    </row>
    <row r="30" spans="2:9" ht="20.25" customHeight="1">
      <c r="B30" s="269"/>
      <c r="C30" s="269"/>
      <c r="D30" s="269" t="s">
        <v>114</v>
      </c>
      <c r="E30" s="269"/>
      <c r="F30" s="269"/>
      <c r="G30" s="269" t="s">
        <v>115</v>
      </c>
      <c r="H30" s="269"/>
      <c r="I30" s="269"/>
    </row>
    <row r="31" spans="2:9" ht="30" customHeight="1">
      <c r="B31" s="279" t="s">
        <v>116</v>
      </c>
      <c r="C31" s="279"/>
      <c r="D31" s="280">
        <v>1</v>
      </c>
      <c r="E31" s="281"/>
      <c r="F31" s="46" t="s">
        <v>117</v>
      </c>
      <c r="G31" s="280">
        <v>1</v>
      </c>
      <c r="H31" s="281"/>
      <c r="I31" s="46" t="s">
        <v>117</v>
      </c>
    </row>
    <row r="32" spans="2:9" ht="30" customHeight="1">
      <c r="B32" s="227" t="s">
        <v>118</v>
      </c>
      <c r="C32" s="228"/>
      <c r="D32" s="272"/>
      <c r="E32" s="273"/>
      <c r="F32" s="47" t="s">
        <v>117</v>
      </c>
      <c r="G32" s="272"/>
      <c r="H32" s="273"/>
      <c r="I32" s="47" t="s">
        <v>117</v>
      </c>
    </row>
    <row r="33" spans="2:9" ht="30" customHeight="1">
      <c r="B33" s="274" t="s">
        <v>119</v>
      </c>
      <c r="C33" s="275"/>
      <c r="D33" s="276"/>
      <c r="E33" s="277"/>
      <c r="F33" s="48" t="s">
        <v>117</v>
      </c>
      <c r="G33" s="278"/>
      <c r="H33" s="277"/>
      <c r="I33" s="48" t="s">
        <v>117</v>
      </c>
    </row>
    <row r="34" spans="2:9" ht="30" customHeight="1">
      <c r="B34" s="258" t="s">
        <v>120</v>
      </c>
      <c r="C34" s="259"/>
      <c r="D34" s="260"/>
      <c r="E34" s="261"/>
      <c r="F34" s="49" t="s">
        <v>117</v>
      </c>
      <c r="G34" s="260"/>
      <c r="H34" s="261"/>
      <c r="I34" s="49" t="s">
        <v>117</v>
      </c>
    </row>
    <row r="35" spans="2:9" ht="30" customHeight="1">
      <c r="B35" s="263" t="s">
        <v>134</v>
      </c>
      <c r="C35" s="264"/>
      <c r="D35" s="265"/>
      <c r="E35" s="266"/>
      <c r="F35" s="45" t="s">
        <v>117</v>
      </c>
      <c r="G35" s="267">
        <v>1</v>
      </c>
      <c r="H35" s="268"/>
      <c r="I35" s="45" t="s">
        <v>117</v>
      </c>
    </row>
    <row r="36" spans="2:9" ht="23.25" customHeight="1">
      <c r="B36" s="269" t="s">
        <v>122</v>
      </c>
      <c r="C36" s="270"/>
      <c r="D36" s="270"/>
      <c r="E36" s="270"/>
      <c r="F36" s="270"/>
      <c r="G36" s="270"/>
      <c r="H36" s="270"/>
      <c r="I36" s="270"/>
    </row>
    <row r="37" spans="2:9" ht="23.25" customHeight="1">
      <c r="B37" s="269"/>
      <c r="C37" s="260"/>
      <c r="D37" s="261"/>
      <c r="E37" s="261"/>
      <c r="F37" s="261"/>
      <c r="G37" s="261"/>
      <c r="H37" s="261"/>
      <c r="I37" s="271"/>
    </row>
    <row r="38" spans="3:8" ht="13.5">
      <c r="C38" s="262" t="s">
        <v>123</v>
      </c>
      <c r="D38" s="262"/>
      <c r="E38" s="262"/>
      <c r="F38" s="262"/>
      <c r="G38" s="262"/>
      <c r="H38" s="262"/>
    </row>
    <row r="39" ht="9.75" customHeight="1"/>
  </sheetData>
  <sheetProtection/>
  <mergeCells count="48">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D24:I24"/>
    <mergeCell ref="B25:C25"/>
    <mergeCell ref="D25:I25"/>
    <mergeCell ref="B27:C27"/>
    <mergeCell ref="D27:I27"/>
    <mergeCell ref="B26:C26"/>
    <mergeCell ref="D26:I26"/>
    <mergeCell ref="B24:C24"/>
    <mergeCell ref="B31:C31"/>
    <mergeCell ref="D31:E31"/>
    <mergeCell ref="G31:H31"/>
    <mergeCell ref="B28:I28"/>
    <mergeCell ref="B29:C30"/>
    <mergeCell ref="D29:I29"/>
    <mergeCell ref="D30:F30"/>
    <mergeCell ref="G30:I30"/>
    <mergeCell ref="B32:C32"/>
    <mergeCell ref="D32:E32"/>
    <mergeCell ref="G32:H32"/>
    <mergeCell ref="B33:C33"/>
    <mergeCell ref="D33:E33"/>
    <mergeCell ref="G33:H33"/>
    <mergeCell ref="B34:C34"/>
    <mergeCell ref="D34:E34"/>
    <mergeCell ref="G34:H34"/>
    <mergeCell ref="C38:H38"/>
    <mergeCell ref="B35:C35"/>
    <mergeCell ref="D35:E35"/>
    <mergeCell ref="G35:H35"/>
    <mergeCell ref="B36:B37"/>
    <mergeCell ref="C36:I36"/>
    <mergeCell ref="C37:I37"/>
  </mergeCells>
  <dataValidations count="2">
    <dataValidation type="list" allowBlank="1" showInputMessage="1" showErrorMessage="1" sqref="D25:I25">
      <formula1>"（選択して下さい）,希望する,希望しない"</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12</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31">
      <selection activeCell="B42" sqref="B42:AV4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13</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O40" sqref="O40:AV4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14</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16</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16</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2" sqref="B42:AV4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17</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18</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19</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3" sqref="B43:AV4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20</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21</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0" tint="-0.1499900072813034"/>
  </sheetPr>
  <dimension ref="B2:I38"/>
  <sheetViews>
    <sheetView view="pageBreakPreview" zoomScaleNormal="85" zoomScaleSheetLayoutView="100" zoomScalePageLayoutView="0" workbookViewId="0" topLeftCell="A1">
      <selection activeCell="E14" sqref="E14:I14"/>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ht="13.5">
      <c r="I3" s="21"/>
    </row>
    <row r="4" ht="20.25" customHeight="1">
      <c r="I4" s="21" t="s">
        <v>313</v>
      </c>
    </row>
    <row r="5" spans="2:9" ht="13.5">
      <c r="B5" s="317" t="s">
        <v>315</v>
      </c>
      <c r="C5" s="251"/>
      <c r="D5" s="140" t="s">
        <v>92</v>
      </c>
      <c r="E5" s="141"/>
      <c r="F5" s="141"/>
      <c r="G5" s="141"/>
      <c r="H5" s="141"/>
      <c r="I5" s="141"/>
    </row>
    <row r="6" spans="2:9" ht="33" customHeight="1">
      <c r="B6" s="141"/>
      <c r="C6" s="252" t="s">
        <v>277</v>
      </c>
      <c r="D6" s="252"/>
      <c r="E6" s="252"/>
      <c r="F6" s="252"/>
      <c r="G6" s="252"/>
      <c r="H6" s="252"/>
      <c r="I6" s="141"/>
    </row>
    <row r="7" spans="2:9" ht="12" customHeight="1">
      <c r="B7" s="141"/>
      <c r="C7" s="141"/>
      <c r="D7" s="141"/>
      <c r="E7" s="141"/>
      <c r="F7" s="141"/>
      <c r="G7" s="141"/>
      <c r="H7" s="141"/>
      <c r="I7" s="141"/>
    </row>
    <row r="8" spans="2:9" ht="55.5" customHeight="1">
      <c r="B8" s="253" t="s">
        <v>278</v>
      </c>
      <c r="C8" s="253"/>
      <c r="D8" s="253"/>
      <c r="E8" s="253"/>
      <c r="F8" s="253"/>
      <c r="G8" s="253"/>
      <c r="H8" s="253"/>
      <c r="I8" s="253"/>
    </row>
    <row r="9" spans="2:9" ht="7.5" customHeight="1">
      <c r="B9" s="141"/>
      <c r="C9" s="141"/>
      <c r="D9" s="141"/>
      <c r="E9" s="141"/>
      <c r="F9" s="141"/>
      <c r="G9" s="141"/>
      <c r="H9" s="141"/>
      <c r="I9" s="141"/>
    </row>
    <row r="10" spans="2:9" ht="19.5" customHeight="1">
      <c r="B10" s="141" t="s">
        <v>95</v>
      </c>
      <c r="C10" s="141"/>
      <c r="D10" s="141"/>
      <c r="E10" s="141"/>
      <c r="F10" s="141"/>
      <c r="G10" s="141"/>
      <c r="H10" s="141"/>
      <c r="I10" s="141"/>
    </row>
    <row r="11" spans="2:9" ht="19.5" customHeight="1">
      <c r="B11" s="254" t="s">
        <v>96</v>
      </c>
      <c r="C11" s="255"/>
      <c r="D11" s="142" t="s">
        <v>97</v>
      </c>
      <c r="E11" s="318" t="s">
        <v>125</v>
      </c>
      <c r="F11" s="318"/>
      <c r="G11" s="318"/>
      <c r="H11" s="318"/>
      <c r="I11" s="319"/>
    </row>
    <row r="12" spans="2:9" ht="19.5" customHeight="1">
      <c r="B12" s="241"/>
      <c r="C12" s="256"/>
      <c r="D12" s="143" t="s">
        <v>98</v>
      </c>
      <c r="E12" s="320" t="s">
        <v>126</v>
      </c>
      <c r="F12" s="321"/>
      <c r="G12" s="321"/>
      <c r="H12" s="321"/>
      <c r="I12" s="322"/>
    </row>
    <row r="13" spans="2:9" ht="19.5" customHeight="1">
      <c r="B13" s="241"/>
      <c r="C13" s="256"/>
      <c r="D13" s="143" t="s">
        <v>99</v>
      </c>
      <c r="E13" s="320" t="s">
        <v>297</v>
      </c>
      <c r="F13" s="321"/>
      <c r="G13" s="321"/>
      <c r="H13" s="321"/>
      <c r="I13" s="322"/>
    </row>
    <row r="14" spans="2:9" ht="19.5" customHeight="1">
      <c r="B14" s="241"/>
      <c r="C14" s="256"/>
      <c r="D14" s="143" t="s">
        <v>100</v>
      </c>
      <c r="E14" s="247" t="s">
        <v>128</v>
      </c>
      <c r="F14" s="247"/>
      <c r="G14" s="247"/>
      <c r="H14" s="247"/>
      <c r="I14" s="248"/>
    </row>
    <row r="15" spans="2:9" ht="19.5" customHeight="1">
      <c r="B15" s="241"/>
      <c r="C15" s="256"/>
      <c r="D15" s="143"/>
      <c r="E15" s="249"/>
      <c r="F15" s="249"/>
      <c r="G15" s="249"/>
      <c r="H15" s="249"/>
      <c r="I15" s="250"/>
    </row>
    <row r="16" spans="2:9" ht="19.5" customHeight="1">
      <c r="B16" s="239" t="s">
        <v>279</v>
      </c>
      <c r="C16" s="240"/>
      <c r="D16" s="142" t="s">
        <v>102</v>
      </c>
      <c r="E16" s="318" t="s">
        <v>17</v>
      </c>
      <c r="F16" s="318"/>
      <c r="G16" s="318"/>
      <c r="H16" s="318"/>
      <c r="I16" s="319"/>
    </row>
    <row r="17" spans="2:9" ht="19.5" customHeight="1">
      <c r="B17" s="241"/>
      <c r="C17" s="242"/>
      <c r="D17" s="143" t="s">
        <v>103</v>
      </c>
      <c r="E17" s="320" t="s">
        <v>298</v>
      </c>
      <c r="F17" s="320"/>
      <c r="G17" s="320"/>
      <c r="H17" s="320"/>
      <c r="I17" s="322"/>
    </row>
    <row r="18" spans="2:9" ht="19.5" customHeight="1">
      <c r="B18" s="241"/>
      <c r="C18" s="242"/>
      <c r="D18" s="143" t="s">
        <v>100</v>
      </c>
      <c r="E18" s="320" t="s">
        <v>299</v>
      </c>
      <c r="F18" s="320"/>
      <c r="G18" s="320"/>
      <c r="H18" s="320"/>
      <c r="I18" s="322"/>
    </row>
    <row r="19" spans="2:9" ht="19.5" customHeight="1">
      <c r="B19" s="241"/>
      <c r="C19" s="242"/>
      <c r="D19" s="143"/>
      <c r="E19" s="320"/>
      <c r="F19" s="320"/>
      <c r="G19" s="320"/>
      <c r="H19" s="320"/>
      <c r="I19" s="322"/>
    </row>
    <row r="20" spans="2:9" ht="19.5" customHeight="1">
      <c r="B20" s="241"/>
      <c r="C20" s="242"/>
      <c r="D20" s="143" t="s">
        <v>104</v>
      </c>
      <c r="E20" s="320" t="s">
        <v>300</v>
      </c>
      <c r="F20" s="320"/>
      <c r="G20" s="320"/>
      <c r="H20" s="320"/>
      <c r="I20" s="322"/>
    </row>
    <row r="21" spans="2:9" ht="19.5" customHeight="1">
      <c r="B21" s="243"/>
      <c r="C21" s="244"/>
      <c r="D21" s="144" t="s">
        <v>105</v>
      </c>
      <c r="E21" s="323" t="s">
        <v>301</v>
      </c>
      <c r="F21" s="323"/>
      <c r="G21" s="323"/>
      <c r="H21" s="323"/>
      <c r="I21" s="324"/>
    </row>
    <row r="22" spans="2:9" ht="6.75" customHeight="1">
      <c r="B22" s="141"/>
      <c r="C22" s="141"/>
      <c r="D22" s="141"/>
      <c r="E22" s="141" t="s">
        <v>149</v>
      </c>
      <c r="F22" s="141"/>
      <c r="G22" s="141"/>
      <c r="H22" s="141"/>
      <c r="I22" s="141"/>
    </row>
    <row r="23" spans="2:9" ht="19.5" customHeight="1">
      <c r="B23" s="141" t="s">
        <v>106</v>
      </c>
      <c r="C23" s="141"/>
      <c r="D23" s="141"/>
      <c r="E23" s="141"/>
      <c r="F23" s="141"/>
      <c r="G23" s="141"/>
      <c r="H23" s="141"/>
      <c r="I23" s="141"/>
    </row>
    <row r="24" spans="2:9" ht="26.25" customHeight="1">
      <c r="B24" s="235" t="s">
        <v>107</v>
      </c>
      <c r="C24" s="236"/>
      <c r="D24" s="235" t="s">
        <v>108</v>
      </c>
      <c r="E24" s="236"/>
      <c r="F24" s="236"/>
      <c r="G24" s="236"/>
      <c r="H24" s="236"/>
      <c r="I24" s="211"/>
    </row>
    <row r="25" spans="2:9" ht="30" customHeight="1">
      <c r="B25" s="210" t="s">
        <v>109</v>
      </c>
      <c r="C25" s="211"/>
      <c r="D25" s="235" t="s">
        <v>159</v>
      </c>
      <c r="E25" s="236"/>
      <c r="F25" s="236"/>
      <c r="G25" s="236"/>
      <c r="H25" s="236"/>
      <c r="I25" s="211"/>
    </row>
    <row r="26" spans="2:9" ht="24" customHeight="1">
      <c r="B26" s="237" t="s">
        <v>112</v>
      </c>
      <c r="C26" s="237"/>
      <c r="D26" s="237"/>
      <c r="E26" s="237"/>
      <c r="F26" s="237"/>
      <c r="G26" s="237"/>
      <c r="H26" s="237"/>
      <c r="I26" s="237"/>
    </row>
    <row r="27" spans="2:9" ht="24.75" customHeight="1">
      <c r="B27" s="238" t="s">
        <v>160</v>
      </c>
      <c r="C27" s="238"/>
      <c r="D27" s="238" t="s">
        <v>113</v>
      </c>
      <c r="E27" s="238"/>
      <c r="F27" s="238"/>
      <c r="G27" s="238"/>
      <c r="H27" s="238"/>
      <c r="I27" s="238"/>
    </row>
    <row r="28" spans="2:9" ht="20.25" customHeight="1">
      <c r="B28" s="216"/>
      <c r="C28" s="216"/>
      <c r="D28" s="216" t="s">
        <v>114</v>
      </c>
      <c r="E28" s="216"/>
      <c r="F28" s="216"/>
      <c r="G28" s="216" t="s">
        <v>115</v>
      </c>
      <c r="H28" s="216"/>
      <c r="I28" s="216"/>
    </row>
    <row r="29" spans="2:9" ht="30" customHeight="1">
      <c r="B29" s="218" t="s">
        <v>116</v>
      </c>
      <c r="C29" s="218"/>
      <c r="D29" s="219"/>
      <c r="E29" s="220"/>
      <c r="F29" s="146" t="s">
        <v>117</v>
      </c>
      <c r="G29" s="221">
        <v>1</v>
      </c>
      <c r="H29" s="222"/>
      <c r="I29" s="147" t="s">
        <v>117</v>
      </c>
    </row>
    <row r="30" spans="2:9" ht="30" customHeight="1">
      <c r="B30" s="227" t="s">
        <v>119</v>
      </c>
      <c r="C30" s="228"/>
      <c r="D30" s="229"/>
      <c r="E30" s="230"/>
      <c r="F30" s="148" t="s">
        <v>117</v>
      </c>
      <c r="G30" s="231"/>
      <c r="H30" s="232"/>
      <c r="I30" s="149" t="s">
        <v>117</v>
      </c>
    </row>
    <row r="31" spans="2:9" s="81" customFormat="1" ht="24" customHeight="1">
      <c r="B31" s="223" t="s">
        <v>181</v>
      </c>
      <c r="C31" s="150" t="s">
        <v>182</v>
      </c>
      <c r="D31" s="225"/>
      <c r="E31" s="226"/>
      <c r="F31" s="135" t="s">
        <v>117</v>
      </c>
      <c r="G31" s="233"/>
      <c r="H31" s="234"/>
      <c r="I31" s="151" t="s">
        <v>117</v>
      </c>
    </row>
    <row r="32" spans="2:9" s="81" customFormat="1" ht="24" customHeight="1">
      <c r="B32" s="224"/>
      <c r="C32" s="152" t="s">
        <v>180</v>
      </c>
      <c r="D32" s="202"/>
      <c r="E32" s="203"/>
      <c r="F32" s="135" t="s">
        <v>117</v>
      </c>
      <c r="G32" s="233"/>
      <c r="H32" s="234"/>
      <c r="I32" s="151" t="s">
        <v>117</v>
      </c>
    </row>
    <row r="33" spans="2:9" ht="30" customHeight="1">
      <c r="B33" s="204" t="s">
        <v>120</v>
      </c>
      <c r="C33" s="205"/>
      <c r="D33" s="206"/>
      <c r="E33" s="207"/>
      <c r="F33" s="153" t="s">
        <v>117</v>
      </c>
      <c r="G33" s="199"/>
      <c r="H33" s="200"/>
      <c r="I33" s="154" t="s">
        <v>117</v>
      </c>
    </row>
    <row r="34" spans="2:9" ht="30" customHeight="1">
      <c r="B34" s="210" t="s">
        <v>121</v>
      </c>
      <c r="C34" s="211"/>
      <c r="D34" s="212"/>
      <c r="E34" s="213"/>
      <c r="F34" s="155" t="s">
        <v>117</v>
      </c>
      <c r="G34" s="214"/>
      <c r="H34" s="215"/>
      <c r="I34" s="145" t="s">
        <v>117</v>
      </c>
    </row>
    <row r="35" spans="2:9" ht="23.25" customHeight="1">
      <c r="B35" s="216" t="s">
        <v>122</v>
      </c>
      <c r="C35" s="217"/>
      <c r="D35" s="217"/>
      <c r="E35" s="217"/>
      <c r="F35" s="217"/>
      <c r="G35" s="217"/>
      <c r="H35" s="217"/>
      <c r="I35" s="217"/>
    </row>
    <row r="36" spans="2:9" ht="23.25" customHeight="1">
      <c r="B36" s="216"/>
      <c r="C36" s="199"/>
      <c r="D36" s="200"/>
      <c r="E36" s="200"/>
      <c r="F36" s="200"/>
      <c r="G36" s="200"/>
      <c r="H36" s="200"/>
      <c r="I36" s="201"/>
    </row>
    <row r="37" spans="2:9" s="81" customFormat="1" ht="13.5">
      <c r="B37" s="208" t="s">
        <v>296</v>
      </c>
      <c r="C37" s="208"/>
      <c r="D37" s="208"/>
      <c r="E37" s="208"/>
      <c r="F37" s="208"/>
      <c r="G37" s="208"/>
      <c r="H37" s="208"/>
      <c r="I37" s="208"/>
    </row>
    <row r="38" spans="2:9" s="81" customFormat="1" ht="23.25" customHeight="1">
      <c r="B38" s="209"/>
      <c r="C38" s="209"/>
      <c r="D38" s="209"/>
      <c r="E38" s="209"/>
      <c r="F38" s="209"/>
      <c r="G38" s="209"/>
      <c r="H38" s="209"/>
      <c r="I38" s="209"/>
    </row>
  </sheetData>
  <sheetProtection/>
  <mergeCells count="46">
    <mergeCell ref="B37:I38"/>
    <mergeCell ref="B34:C34"/>
    <mergeCell ref="D34:E34"/>
    <mergeCell ref="G34:H34"/>
    <mergeCell ref="B35:B36"/>
    <mergeCell ref="C35:I35"/>
    <mergeCell ref="C36:I36"/>
    <mergeCell ref="B31:B32"/>
    <mergeCell ref="D31:E31"/>
    <mergeCell ref="G31:H31"/>
    <mergeCell ref="D32:E32"/>
    <mergeCell ref="G32:H32"/>
    <mergeCell ref="B33:C33"/>
    <mergeCell ref="D33:E33"/>
    <mergeCell ref="G33:H33"/>
    <mergeCell ref="B29:C29"/>
    <mergeCell ref="D29:E29"/>
    <mergeCell ref="G29:H29"/>
    <mergeCell ref="B30:C30"/>
    <mergeCell ref="D30:E30"/>
    <mergeCell ref="G30:H30"/>
    <mergeCell ref="B24:C24"/>
    <mergeCell ref="D24:I24"/>
    <mergeCell ref="B25:C25"/>
    <mergeCell ref="D25:I25"/>
    <mergeCell ref="B26:I26"/>
    <mergeCell ref="B27:C28"/>
    <mergeCell ref="D27:I27"/>
    <mergeCell ref="D28:F28"/>
    <mergeCell ref="G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1">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40">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22</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23</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3" sqref="B43:AV4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24</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9">
      <selection activeCell="AJ16" sqref="AJ16:AR1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26</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Y30" sqref="AY3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26</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27</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28</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29</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0">
      <selection activeCell="AB30" sqref="AB30:AE3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23" t="s">
        <v>57</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X2" s="33" t="s">
        <v>82</v>
      </c>
      <c r="AY2" s="34">
        <v>30</v>
      </c>
    </row>
    <row r="3" spans="45:48" ht="9.75" customHeight="1">
      <c r="AS3" s="22"/>
      <c r="AT3" s="22"/>
      <c r="AU3" s="22"/>
      <c r="AV3" s="21"/>
    </row>
    <row r="4" spans="2:48" ht="15.75" customHeight="1">
      <c r="B4" s="925" t="s">
        <v>161</v>
      </c>
      <c r="C4" s="926"/>
      <c r="D4" s="926"/>
      <c r="E4" s="926"/>
      <c r="F4" s="926"/>
      <c r="G4" s="926"/>
      <c r="H4" s="926"/>
      <c r="I4" s="926"/>
      <c r="J4" s="926"/>
      <c r="K4" s="926"/>
      <c r="L4" s="926"/>
      <c r="M4" s="926"/>
      <c r="N4" s="927"/>
      <c r="O4" s="925">
        <f>VLOOKUP($AY$2,Data,3,FALSE)</f>
        <v>0</v>
      </c>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7"/>
    </row>
    <row r="5" spans="2:48" ht="15.75" customHeight="1">
      <c r="B5" s="928"/>
      <c r="C5" s="929"/>
      <c r="D5" s="929"/>
      <c r="E5" s="929"/>
      <c r="F5" s="929"/>
      <c r="G5" s="929"/>
      <c r="H5" s="929"/>
      <c r="I5" s="929"/>
      <c r="J5" s="929"/>
      <c r="K5" s="929"/>
      <c r="L5" s="929"/>
      <c r="M5" s="929"/>
      <c r="N5" s="930"/>
      <c r="O5" s="928"/>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29"/>
      <c r="AT5" s="929"/>
      <c r="AU5" s="929"/>
      <c r="AV5" s="930"/>
    </row>
    <row r="6" spans="2:48" ht="23.25" customHeight="1">
      <c r="B6" s="931" t="s">
        <v>35</v>
      </c>
      <c r="C6" s="932"/>
      <c r="D6" s="932"/>
      <c r="E6" s="932"/>
      <c r="F6" s="932"/>
      <c r="G6" s="932"/>
      <c r="H6" s="932"/>
      <c r="I6" s="932"/>
      <c r="J6" s="932"/>
      <c r="K6" s="932"/>
      <c r="L6" s="932"/>
      <c r="M6" s="932"/>
      <c r="N6" s="933"/>
      <c r="O6" s="934">
        <f>VLOOKUP($AY$2,Data,4,FALSE)</f>
        <v>0</v>
      </c>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6"/>
    </row>
    <row r="7" spans="2:48" ht="18" customHeight="1">
      <c r="B7" s="795" t="s">
        <v>58</v>
      </c>
      <c r="C7" s="796"/>
      <c r="D7" s="796"/>
      <c r="E7" s="796"/>
      <c r="F7" s="796"/>
      <c r="G7" s="796"/>
      <c r="H7" s="796"/>
      <c r="I7" s="796"/>
      <c r="J7" s="796"/>
      <c r="K7" s="796"/>
      <c r="L7" s="796"/>
      <c r="M7" s="796"/>
      <c r="N7" s="797"/>
      <c r="O7" s="925">
        <f>VLOOKUP($AY$2,Data,5,FALSE)&amp;VLOOKUP($AY$2,Data,6,FALSE)</f>
      </c>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7"/>
    </row>
    <row r="8" spans="2:48" ht="18" customHeight="1">
      <c r="B8" s="798"/>
      <c r="C8" s="799"/>
      <c r="D8" s="799"/>
      <c r="E8" s="799"/>
      <c r="F8" s="799"/>
      <c r="G8" s="799"/>
      <c r="H8" s="799"/>
      <c r="I8" s="799"/>
      <c r="J8" s="799"/>
      <c r="K8" s="799"/>
      <c r="L8" s="799"/>
      <c r="M8" s="799"/>
      <c r="N8" s="800"/>
      <c r="O8" s="928"/>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30"/>
    </row>
    <row r="9" spans="2:48" ht="17.25" customHeight="1">
      <c r="B9" s="795" t="s">
        <v>36</v>
      </c>
      <c r="C9" s="796"/>
      <c r="D9" s="796"/>
      <c r="E9" s="796"/>
      <c r="F9" s="796"/>
      <c r="G9" s="796"/>
      <c r="H9" s="796"/>
      <c r="I9" s="796"/>
      <c r="J9" s="796"/>
      <c r="K9" s="796"/>
      <c r="L9" s="796"/>
      <c r="M9" s="796"/>
      <c r="N9" s="797"/>
      <c r="O9" s="925">
        <f>VLOOKUP($AY$2,Data,7,FALSE)</f>
        <v>0</v>
      </c>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7"/>
    </row>
    <row r="10" spans="2:48" ht="17.25" customHeight="1">
      <c r="B10" s="798"/>
      <c r="C10" s="799"/>
      <c r="D10" s="799"/>
      <c r="E10" s="799"/>
      <c r="F10" s="799"/>
      <c r="G10" s="799"/>
      <c r="H10" s="799"/>
      <c r="I10" s="799"/>
      <c r="J10" s="799"/>
      <c r="K10" s="799"/>
      <c r="L10" s="799"/>
      <c r="M10" s="799"/>
      <c r="N10" s="800"/>
      <c r="O10" s="928"/>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30"/>
    </row>
    <row r="11" spans="2:48" ht="15.75" customHeight="1">
      <c r="B11" s="811" t="s">
        <v>162</v>
      </c>
      <c r="C11" s="796"/>
      <c r="D11" s="796"/>
      <c r="E11" s="796"/>
      <c r="F11" s="796"/>
      <c r="G11" s="796"/>
      <c r="H11" s="796"/>
      <c r="I11" s="796"/>
      <c r="J11" s="796"/>
      <c r="K11" s="796"/>
      <c r="L11" s="796"/>
      <c r="M11" s="796"/>
      <c r="N11" s="797"/>
      <c r="O11" s="951">
        <f>VLOOKUP($AY$2,Data,8,FALSE)</f>
        <v>0</v>
      </c>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3"/>
    </row>
    <row r="12" spans="2:48" ht="15.75" customHeight="1">
      <c r="B12" s="798"/>
      <c r="C12" s="799"/>
      <c r="D12" s="799"/>
      <c r="E12" s="799"/>
      <c r="F12" s="799"/>
      <c r="G12" s="799"/>
      <c r="H12" s="799"/>
      <c r="I12" s="799"/>
      <c r="J12" s="799"/>
      <c r="K12" s="799"/>
      <c r="L12" s="799"/>
      <c r="M12" s="799"/>
      <c r="N12" s="800"/>
      <c r="O12" s="954"/>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6"/>
    </row>
    <row r="13" spans="2:48" ht="18" customHeight="1">
      <c r="B13" s="907" t="s">
        <v>165</v>
      </c>
      <c r="C13" s="908"/>
      <c r="D13" s="908"/>
      <c r="E13" s="908"/>
      <c r="F13" s="908"/>
      <c r="G13" s="908"/>
      <c r="H13" s="908"/>
      <c r="I13" s="908"/>
      <c r="J13" s="908"/>
      <c r="K13" s="908"/>
      <c r="L13" s="908"/>
      <c r="M13" s="908"/>
      <c r="N13" s="909"/>
      <c r="O13" s="913">
        <f>VLOOKUP($AY$2,Data,2,FALSE)</f>
        <v>0</v>
      </c>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14"/>
      <c r="AR13" s="914"/>
      <c r="AS13" s="914"/>
      <c r="AT13" s="914"/>
      <c r="AU13" s="914"/>
      <c r="AV13" s="915"/>
    </row>
    <row r="14" spans="2:48" ht="18" customHeight="1">
      <c r="B14" s="910"/>
      <c r="C14" s="911"/>
      <c r="D14" s="911"/>
      <c r="E14" s="911"/>
      <c r="F14" s="911"/>
      <c r="G14" s="911"/>
      <c r="H14" s="911"/>
      <c r="I14" s="911"/>
      <c r="J14" s="911"/>
      <c r="K14" s="911"/>
      <c r="L14" s="911"/>
      <c r="M14" s="911"/>
      <c r="N14" s="912"/>
      <c r="O14" s="916"/>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8"/>
    </row>
    <row r="15" spans="2:48" ht="24.75" customHeight="1">
      <c r="B15" s="795" t="s">
        <v>9</v>
      </c>
      <c r="C15" s="796"/>
      <c r="D15" s="796"/>
      <c r="E15" s="796"/>
      <c r="F15" s="796"/>
      <c r="G15" s="903"/>
      <c r="H15" s="875" t="s">
        <v>4</v>
      </c>
      <c r="I15" s="876"/>
      <c r="J15" s="876"/>
      <c r="K15" s="876"/>
      <c r="L15" s="876"/>
      <c r="M15" s="876"/>
      <c r="N15" s="877"/>
      <c r="O15" s="826" t="s">
        <v>12</v>
      </c>
      <c r="P15" s="827"/>
      <c r="Q15" s="827"/>
      <c r="R15" s="827"/>
      <c r="S15" s="890" t="str">
        <f>IF(VLOOKUP($AY$2,Data,10,FALSE)=0,"-",VLOOKUP($AY$2,Data,10,FALSE))</f>
        <v>-</v>
      </c>
      <c r="T15" s="890"/>
      <c r="U15" s="890"/>
      <c r="V15" s="890"/>
      <c r="W15" s="890"/>
      <c r="X15" s="890"/>
      <c r="Y15" s="890"/>
      <c r="Z15" s="890"/>
      <c r="AA15" s="890"/>
      <c r="AB15" s="890"/>
      <c r="AC15" s="890"/>
      <c r="AD15" s="890"/>
      <c r="AE15" s="891"/>
      <c r="AF15" s="826" t="s">
        <v>13</v>
      </c>
      <c r="AG15" s="827"/>
      <c r="AH15" s="827"/>
      <c r="AI15" s="827"/>
      <c r="AJ15" s="890" t="str">
        <f>IF(VLOOKUP($AY$2,Data,9,FALSE)=0,"-",VLOOKUP($AY$2,Data,9,FALSE))</f>
        <v>-</v>
      </c>
      <c r="AK15" s="890"/>
      <c r="AL15" s="890"/>
      <c r="AM15" s="890"/>
      <c r="AN15" s="890"/>
      <c r="AO15" s="890"/>
      <c r="AP15" s="890"/>
      <c r="AQ15" s="890"/>
      <c r="AR15" s="890"/>
      <c r="AS15" s="890"/>
      <c r="AT15" s="890"/>
      <c r="AU15" s="890"/>
      <c r="AV15" s="891"/>
    </row>
    <row r="16" spans="2:48" ht="24.75" customHeight="1">
      <c r="B16" s="812"/>
      <c r="C16" s="813"/>
      <c r="D16" s="813"/>
      <c r="E16" s="813"/>
      <c r="F16" s="813"/>
      <c r="G16" s="904"/>
      <c r="H16" s="872" t="s">
        <v>5</v>
      </c>
      <c r="I16" s="873"/>
      <c r="J16" s="873"/>
      <c r="K16" s="873"/>
      <c r="L16" s="873"/>
      <c r="M16" s="873"/>
      <c r="N16" s="874"/>
      <c r="O16" s="859" t="s">
        <v>12</v>
      </c>
      <c r="P16" s="860"/>
      <c r="Q16" s="860"/>
      <c r="R16" s="860"/>
      <c r="S16" s="861" t="str">
        <f>IF(VLOOKUP($AY$2,Data,16,FALSE)=0,"-",VLOOKUP($AY$2,Data,16,FALSE))</f>
        <v>-</v>
      </c>
      <c r="T16" s="861"/>
      <c r="U16" s="861"/>
      <c r="V16" s="861"/>
      <c r="W16" s="861"/>
      <c r="X16" s="861"/>
      <c r="Y16" s="861"/>
      <c r="Z16" s="861"/>
      <c r="AA16" s="861"/>
      <c r="AB16" s="862" t="s">
        <v>68</v>
      </c>
      <c r="AC16" s="862"/>
      <c r="AD16" s="862"/>
      <c r="AE16" s="863"/>
      <c r="AF16" s="859" t="s">
        <v>13</v>
      </c>
      <c r="AG16" s="860"/>
      <c r="AH16" s="860"/>
      <c r="AI16" s="860"/>
      <c r="AJ16" s="861" t="str">
        <f>IF(VLOOKUP($AY$2,Data,11,FALSE)=0,"-",VLOOKUP($AY$2,Data,11,FALSE))</f>
        <v>（選択して下さい）</v>
      </c>
      <c r="AK16" s="861"/>
      <c r="AL16" s="861"/>
      <c r="AM16" s="861"/>
      <c r="AN16" s="861"/>
      <c r="AO16" s="861"/>
      <c r="AP16" s="861"/>
      <c r="AQ16" s="861"/>
      <c r="AR16" s="861"/>
      <c r="AS16" s="862" t="s">
        <v>69</v>
      </c>
      <c r="AT16" s="862"/>
      <c r="AU16" s="862"/>
      <c r="AV16" s="863"/>
    </row>
    <row r="17" spans="2:48" ht="24.75" customHeight="1">
      <c r="B17" s="812"/>
      <c r="C17" s="813"/>
      <c r="D17" s="813"/>
      <c r="E17" s="813"/>
      <c r="F17" s="813"/>
      <c r="G17" s="904"/>
      <c r="H17" s="892" t="s">
        <v>20</v>
      </c>
      <c r="I17" s="893"/>
      <c r="J17" s="893"/>
      <c r="K17" s="893"/>
      <c r="L17" s="893"/>
      <c r="M17" s="893"/>
      <c r="N17" s="894"/>
      <c r="O17" s="879" t="s">
        <v>12</v>
      </c>
      <c r="P17" s="880"/>
      <c r="Q17" s="880"/>
      <c r="R17" s="880"/>
      <c r="S17" s="35" t="s">
        <v>87</v>
      </c>
      <c r="T17" s="937" t="str">
        <f>IF(VLOOKUP($AY$2,Data,17,FALSE)=0,"-",VLOOKUP($AY$2,Data,17,FALSE))</f>
        <v>-</v>
      </c>
      <c r="U17" s="937"/>
      <c r="V17" s="937"/>
      <c r="W17" s="937"/>
      <c r="X17" s="937"/>
      <c r="Y17" s="937"/>
      <c r="Z17" s="937"/>
      <c r="AA17" s="35" t="s">
        <v>88</v>
      </c>
      <c r="AB17" s="862" t="s">
        <v>68</v>
      </c>
      <c r="AC17" s="862"/>
      <c r="AD17" s="862"/>
      <c r="AE17" s="863"/>
      <c r="AF17" s="879" t="s">
        <v>13</v>
      </c>
      <c r="AG17" s="880"/>
      <c r="AH17" s="880"/>
      <c r="AI17" s="880"/>
      <c r="AJ17" s="35" t="s">
        <v>89</v>
      </c>
      <c r="AK17" s="937" t="str">
        <f>IF(VLOOKUP($AY$2,Data,12,FALSE)=0,"-",VLOOKUP($AY$2,Data,12,FALSE))</f>
        <v>-</v>
      </c>
      <c r="AL17" s="937"/>
      <c r="AM17" s="937"/>
      <c r="AN17" s="937"/>
      <c r="AO17" s="937"/>
      <c r="AP17" s="937"/>
      <c r="AQ17" s="937"/>
      <c r="AR17" s="35" t="s">
        <v>90</v>
      </c>
      <c r="AS17" s="862" t="s">
        <v>69</v>
      </c>
      <c r="AT17" s="862"/>
      <c r="AU17" s="862"/>
      <c r="AV17" s="863"/>
    </row>
    <row r="18" spans="2:48" ht="24.75" customHeight="1">
      <c r="B18" s="812"/>
      <c r="C18" s="813"/>
      <c r="D18" s="813"/>
      <c r="E18" s="813"/>
      <c r="F18" s="813"/>
      <c r="G18" s="904"/>
      <c r="H18" s="887" t="s">
        <v>6</v>
      </c>
      <c r="I18" s="888"/>
      <c r="J18" s="888"/>
      <c r="K18" s="888"/>
      <c r="L18" s="888"/>
      <c r="M18" s="888"/>
      <c r="N18" s="889"/>
      <c r="O18" s="879" t="s">
        <v>12</v>
      </c>
      <c r="P18" s="880"/>
      <c r="Q18" s="880"/>
      <c r="R18" s="880"/>
      <c r="S18" s="937" t="str">
        <f>IF(VLOOKUP($AY$2,Data,18,FALSE)=0,"-",VLOOKUP($AY$2,Data,18,FALSE))</f>
        <v>-</v>
      </c>
      <c r="T18" s="937"/>
      <c r="U18" s="937"/>
      <c r="V18" s="937"/>
      <c r="W18" s="937"/>
      <c r="X18" s="937"/>
      <c r="Y18" s="937"/>
      <c r="Z18" s="937"/>
      <c r="AA18" s="937"/>
      <c r="AB18" s="885"/>
      <c r="AC18" s="885"/>
      <c r="AD18" s="885"/>
      <c r="AE18" s="886"/>
      <c r="AF18" s="879" t="s">
        <v>13</v>
      </c>
      <c r="AG18" s="880"/>
      <c r="AH18" s="880"/>
      <c r="AI18" s="880"/>
      <c r="AJ18" s="937" t="str">
        <f>IF(VLOOKUP($AY$2,Data,13,FALSE)=0,"-",VLOOKUP($AY$2,Data,13,FALSE))</f>
        <v>（選択して下さい）</v>
      </c>
      <c r="AK18" s="937"/>
      <c r="AL18" s="937"/>
      <c r="AM18" s="937"/>
      <c r="AN18" s="937"/>
      <c r="AO18" s="937"/>
      <c r="AP18" s="937"/>
      <c r="AQ18" s="937"/>
      <c r="AR18" s="937"/>
      <c r="AS18" s="885"/>
      <c r="AT18" s="885"/>
      <c r="AU18" s="885"/>
      <c r="AV18" s="886"/>
    </row>
    <row r="19" spans="2:48" ht="24.75" customHeight="1">
      <c r="B19" s="812"/>
      <c r="C19" s="813"/>
      <c r="D19" s="813"/>
      <c r="E19" s="813"/>
      <c r="F19" s="813"/>
      <c r="G19" s="904"/>
      <c r="H19" s="887" t="s">
        <v>163</v>
      </c>
      <c r="I19" s="888"/>
      <c r="J19" s="888"/>
      <c r="K19" s="888"/>
      <c r="L19" s="888"/>
      <c r="M19" s="888"/>
      <c r="N19" s="889"/>
      <c r="O19" s="879" t="s">
        <v>12</v>
      </c>
      <c r="P19" s="880"/>
      <c r="Q19" s="880"/>
      <c r="R19" s="880"/>
      <c r="S19" s="937" t="str">
        <f>IF(VLOOKUP($AY$2,Data,19,FALSE)=0,"-",VLOOKUP($AY$2,Data,19,FALSE))</f>
        <v>-</v>
      </c>
      <c r="T19" s="937"/>
      <c r="U19" s="937"/>
      <c r="V19" s="937"/>
      <c r="W19" s="937"/>
      <c r="X19" s="937"/>
      <c r="Y19" s="937"/>
      <c r="Z19" s="937"/>
      <c r="AA19" s="937"/>
      <c r="AB19" s="881" t="s">
        <v>70</v>
      </c>
      <c r="AC19" s="881"/>
      <c r="AD19" s="881"/>
      <c r="AE19" s="882"/>
      <c r="AF19" s="879" t="s">
        <v>13</v>
      </c>
      <c r="AG19" s="880"/>
      <c r="AH19" s="880"/>
      <c r="AI19" s="880"/>
      <c r="AJ19" s="937" t="str">
        <f>IF(VLOOKUP($AY$2,Data,14,FALSE)=0,"-",VLOOKUP($AY$2,Data,14,FALSE))</f>
        <v>-</v>
      </c>
      <c r="AK19" s="937"/>
      <c r="AL19" s="937"/>
      <c r="AM19" s="937"/>
      <c r="AN19" s="937"/>
      <c r="AO19" s="937"/>
      <c r="AP19" s="937"/>
      <c r="AQ19" s="937"/>
      <c r="AR19" s="937"/>
      <c r="AS19" s="881" t="s">
        <v>71</v>
      </c>
      <c r="AT19" s="881"/>
      <c r="AU19" s="881"/>
      <c r="AV19" s="882"/>
    </row>
    <row r="20" spans="2:48" ht="24.75" customHeight="1">
      <c r="B20" s="798"/>
      <c r="C20" s="799"/>
      <c r="D20" s="799"/>
      <c r="E20" s="799"/>
      <c r="F20" s="799"/>
      <c r="G20" s="905"/>
      <c r="H20" s="849" t="s">
        <v>164</v>
      </c>
      <c r="I20" s="850"/>
      <c r="J20" s="850"/>
      <c r="K20" s="850"/>
      <c r="L20" s="850"/>
      <c r="M20" s="850"/>
      <c r="N20" s="851"/>
      <c r="O20" s="852" t="s">
        <v>12</v>
      </c>
      <c r="P20" s="853"/>
      <c r="Q20" s="853"/>
      <c r="R20" s="853"/>
      <c r="S20" s="864" t="str">
        <f>IF(VLOOKUP($AY$2,Data,20,FALSE)=0,"-",VLOOKUP($AY$2,Data,20,FALSE))</f>
        <v>-</v>
      </c>
      <c r="T20" s="864"/>
      <c r="U20" s="864"/>
      <c r="V20" s="864"/>
      <c r="W20" s="864"/>
      <c r="X20" s="864"/>
      <c r="Y20" s="864"/>
      <c r="Z20" s="864"/>
      <c r="AA20" s="864"/>
      <c r="AB20" s="865" t="s">
        <v>70</v>
      </c>
      <c r="AC20" s="865"/>
      <c r="AD20" s="865"/>
      <c r="AE20" s="866"/>
      <c r="AF20" s="852" t="s">
        <v>13</v>
      </c>
      <c r="AG20" s="853"/>
      <c r="AH20" s="853"/>
      <c r="AI20" s="853"/>
      <c r="AJ20" s="864" t="str">
        <f>IF(VLOOKUP($AY$2,Data,15,FALSE)=0,"-",VLOOKUP($AY$2,Data,15,FALSE))</f>
        <v>-</v>
      </c>
      <c r="AK20" s="864"/>
      <c r="AL20" s="864"/>
      <c r="AM20" s="864"/>
      <c r="AN20" s="864"/>
      <c r="AO20" s="864"/>
      <c r="AP20" s="864"/>
      <c r="AQ20" s="864"/>
      <c r="AR20" s="864"/>
      <c r="AS20" s="865" t="s">
        <v>71</v>
      </c>
      <c r="AT20" s="865"/>
      <c r="AU20" s="865"/>
      <c r="AV20" s="866"/>
    </row>
    <row r="21" spans="2:48" ht="24.75" customHeight="1">
      <c r="B21" s="795" t="s">
        <v>10</v>
      </c>
      <c r="C21" s="854"/>
      <c r="D21" s="854"/>
      <c r="E21" s="854"/>
      <c r="F21" s="854"/>
      <c r="G21" s="883"/>
      <c r="H21" s="875" t="s">
        <v>5</v>
      </c>
      <c r="I21" s="876"/>
      <c r="J21" s="876"/>
      <c r="K21" s="876"/>
      <c r="L21" s="876"/>
      <c r="M21" s="876"/>
      <c r="N21" s="877"/>
      <c r="O21" s="826" t="s">
        <v>12</v>
      </c>
      <c r="P21" s="827"/>
      <c r="Q21" s="827"/>
      <c r="R21" s="827"/>
      <c r="S21" s="867" t="str">
        <f>IF(VLOOKUP($AY$2,Data,24,FALSE)=0,"-",VLOOKUP($AY$2,Data,24,FALSE))</f>
        <v>-</v>
      </c>
      <c r="T21" s="867"/>
      <c r="U21" s="867"/>
      <c r="V21" s="867"/>
      <c r="W21" s="867"/>
      <c r="X21" s="867"/>
      <c r="Y21" s="867"/>
      <c r="Z21" s="867"/>
      <c r="AA21" s="867"/>
      <c r="AB21" s="868" t="s">
        <v>68</v>
      </c>
      <c r="AC21" s="868"/>
      <c r="AD21" s="868"/>
      <c r="AE21" s="869"/>
      <c r="AF21" s="826" t="s">
        <v>13</v>
      </c>
      <c r="AG21" s="827"/>
      <c r="AH21" s="827"/>
      <c r="AI21" s="827"/>
      <c r="AJ21" s="867" t="str">
        <f>IF(VLOOKUP($AY$2,Data,21,FALSE)=0,"-",VLOOKUP($AY$2,Data,21,FALSE))</f>
        <v>-</v>
      </c>
      <c r="AK21" s="867"/>
      <c r="AL21" s="867"/>
      <c r="AM21" s="867"/>
      <c r="AN21" s="867"/>
      <c r="AO21" s="867"/>
      <c r="AP21" s="867"/>
      <c r="AQ21" s="867"/>
      <c r="AR21" s="867"/>
      <c r="AS21" s="868" t="s">
        <v>69</v>
      </c>
      <c r="AT21" s="868"/>
      <c r="AU21" s="868"/>
      <c r="AV21" s="869"/>
    </row>
    <row r="22" spans="2:48" ht="24.75" customHeight="1">
      <c r="B22" s="855"/>
      <c r="C22" s="856"/>
      <c r="D22" s="856"/>
      <c r="E22" s="856"/>
      <c r="F22" s="856"/>
      <c r="G22" s="884"/>
      <c r="H22" s="872" t="s">
        <v>163</v>
      </c>
      <c r="I22" s="873"/>
      <c r="J22" s="873"/>
      <c r="K22" s="873"/>
      <c r="L22" s="873"/>
      <c r="M22" s="873"/>
      <c r="N22" s="874"/>
      <c r="O22" s="859" t="s">
        <v>12</v>
      </c>
      <c r="P22" s="860"/>
      <c r="Q22" s="860"/>
      <c r="R22" s="860"/>
      <c r="S22" s="861" t="str">
        <f>IF(VLOOKUP($AY$2,Data,25,FALSE)=0,"-",VLOOKUP($AY$2,Data,25,FALSE))</f>
        <v>-</v>
      </c>
      <c r="T22" s="861"/>
      <c r="U22" s="861"/>
      <c r="V22" s="861"/>
      <c r="W22" s="861"/>
      <c r="X22" s="861"/>
      <c r="Y22" s="861"/>
      <c r="Z22" s="861"/>
      <c r="AA22" s="861"/>
      <c r="AB22" s="862" t="s">
        <v>70</v>
      </c>
      <c r="AC22" s="862"/>
      <c r="AD22" s="862"/>
      <c r="AE22" s="863"/>
      <c r="AF22" s="859" t="s">
        <v>13</v>
      </c>
      <c r="AG22" s="860"/>
      <c r="AH22" s="860"/>
      <c r="AI22" s="860"/>
      <c r="AJ22" s="861" t="str">
        <f>IF(VLOOKUP($AY$2,Data,22,FALSE)=0,"-",VLOOKUP($AY$2,Data,22,FALSE))</f>
        <v>-</v>
      </c>
      <c r="AK22" s="861"/>
      <c r="AL22" s="861"/>
      <c r="AM22" s="861"/>
      <c r="AN22" s="861"/>
      <c r="AO22" s="861"/>
      <c r="AP22" s="861"/>
      <c r="AQ22" s="861"/>
      <c r="AR22" s="861"/>
      <c r="AS22" s="862" t="s">
        <v>71</v>
      </c>
      <c r="AT22" s="862"/>
      <c r="AU22" s="862"/>
      <c r="AV22" s="863"/>
    </row>
    <row r="23" spans="2:48" ht="24.75" customHeight="1">
      <c r="B23" s="855"/>
      <c r="C23" s="856"/>
      <c r="D23" s="856"/>
      <c r="E23" s="856"/>
      <c r="F23" s="856"/>
      <c r="G23" s="884"/>
      <c r="H23" s="849" t="s">
        <v>164</v>
      </c>
      <c r="I23" s="850"/>
      <c r="J23" s="850"/>
      <c r="K23" s="850"/>
      <c r="L23" s="850"/>
      <c r="M23" s="850"/>
      <c r="N23" s="851"/>
      <c r="O23" s="852" t="s">
        <v>12</v>
      </c>
      <c r="P23" s="853"/>
      <c r="Q23" s="853"/>
      <c r="R23" s="853"/>
      <c r="S23" s="864" t="str">
        <f>IF(VLOOKUP($AY$2,Data,26,FALSE)=0,"-",VLOOKUP($AY$2,Data,26,FALSE))</f>
        <v>-</v>
      </c>
      <c r="T23" s="864"/>
      <c r="U23" s="864"/>
      <c r="V23" s="864"/>
      <c r="W23" s="864"/>
      <c r="X23" s="864"/>
      <c r="Y23" s="864"/>
      <c r="Z23" s="864"/>
      <c r="AA23" s="864"/>
      <c r="AB23" s="865" t="s">
        <v>70</v>
      </c>
      <c r="AC23" s="865"/>
      <c r="AD23" s="865"/>
      <c r="AE23" s="866"/>
      <c r="AF23" s="852" t="s">
        <v>13</v>
      </c>
      <c r="AG23" s="853"/>
      <c r="AH23" s="853"/>
      <c r="AI23" s="853"/>
      <c r="AJ23" s="864" t="str">
        <f>IF(VLOOKUP($AY$2,Data,23,FALSE)=0,"-",VLOOKUP($AY$2,Data,23,FALSE))</f>
        <v>-</v>
      </c>
      <c r="AK23" s="864"/>
      <c r="AL23" s="864"/>
      <c r="AM23" s="864"/>
      <c r="AN23" s="864"/>
      <c r="AO23" s="864"/>
      <c r="AP23" s="864"/>
      <c r="AQ23" s="864"/>
      <c r="AR23" s="864"/>
      <c r="AS23" s="865" t="s">
        <v>71</v>
      </c>
      <c r="AT23" s="865"/>
      <c r="AU23" s="865"/>
      <c r="AV23" s="866"/>
    </row>
    <row r="24" spans="2:48" ht="24.75" customHeight="1">
      <c r="B24" s="795" t="s">
        <v>11</v>
      </c>
      <c r="C24" s="854"/>
      <c r="D24" s="854"/>
      <c r="E24" s="854"/>
      <c r="F24" s="854"/>
      <c r="G24" s="854"/>
      <c r="H24" s="875" t="s">
        <v>5</v>
      </c>
      <c r="I24" s="876"/>
      <c r="J24" s="876"/>
      <c r="K24" s="876"/>
      <c r="L24" s="876"/>
      <c r="M24" s="876"/>
      <c r="N24" s="877"/>
      <c r="O24" s="826" t="s">
        <v>12</v>
      </c>
      <c r="P24" s="827"/>
      <c r="Q24" s="827"/>
      <c r="R24" s="827"/>
      <c r="S24" s="867" t="str">
        <f>IF(VLOOKUP($AY$2,Data,30,FALSE)=0,"-",VLOOKUP($AY$2,Data,30,FALSE))</f>
        <v>-</v>
      </c>
      <c r="T24" s="867"/>
      <c r="U24" s="867"/>
      <c r="V24" s="867"/>
      <c r="W24" s="867"/>
      <c r="X24" s="867"/>
      <c r="Y24" s="867"/>
      <c r="Z24" s="867"/>
      <c r="AA24" s="867"/>
      <c r="AB24" s="868" t="s">
        <v>68</v>
      </c>
      <c r="AC24" s="868"/>
      <c r="AD24" s="868"/>
      <c r="AE24" s="869"/>
      <c r="AF24" s="826" t="s">
        <v>13</v>
      </c>
      <c r="AG24" s="827"/>
      <c r="AH24" s="827"/>
      <c r="AI24" s="827"/>
      <c r="AJ24" s="867" t="str">
        <f>IF(VLOOKUP($AY$2,Data,27,FALSE)=0,"-",VLOOKUP($AY$2,Data,27,FALSE))</f>
        <v>-</v>
      </c>
      <c r="AK24" s="867"/>
      <c r="AL24" s="867"/>
      <c r="AM24" s="867"/>
      <c r="AN24" s="867"/>
      <c r="AO24" s="867"/>
      <c r="AP24" s="867"/>
      <c r="AQ24" s="867"/>
      <c r="AR24" s="867"/>
      <c r="AS24" s="868" t="s">
        <v>69</v>
      </c>
      <c r="AT24" s="868"/>
      <c r="AU24" s="868"/>
      <c r="AV24" s="869"/>
    </row>
    <row r="25" spans="2:48" ht="24.75" customHeight="1">
      <c r="B25" s="855"/>
      <c r="C25" s="856"/>
      <c r="D25" s="856"/>
      <c r="E25" s="856"/>
      <c r="F25" s="856"/>
      <c r="G25" s="856"/>
      <c r="H25" s="872" t="s">
        <v>163</v>
      </c>
      <c r="I25" s="873"/>
      <c r="J25" s="873"/>
      <c r="K25" s="873"/>
      <c r="L25" s="873"/>
      <c r="M25" s="873"/>
      <c r="N25" s="874"/>
      <c r="O25" s="859" t="s">
        <v>12</v>
      </c>
      <c r="P25" s="860"/>
      <c r="Q25" s="860"/>
      <c r="R25" s="860"/>
      <c r="S25" s="861" t="str">
        <f>IF(VLOOKUP($AY$2,Data,31,FALSE)=0,"-",VLOOKUP($AY$2,Data,31,FALSE))</f>
        <v>-</v>
      </c>
      <c r="T25" s="861"/>
      <c r="U25" s="861"/>
      <c r="V25" s="861"/>
      <c r="W25" s="861"/>
      <c r="X25" s="861"/>
      <c r="Y25" s="861"/>
      <c r="Z25" s="861"/>
      <c r="AA25" s="861"/>
      <c r="AB25" s="862" t="s">
        <v>70</v>
      </c>
      <c r="AC25" s="862"/>
      <c r="AD25" s="862"/>
      <c r="AE25" s="863"/>
      <c r="AF25" s="859" t="s">
        <v>13</v>
      </c>
      <c r="AG25" s="860"/>
      <c r="AH25" s="860"/>
      <c r="AI25" s="860"/>
      <c r="AJ25" s="861" t="str">
        <f>IF(VLOOKUP($AY$2,Data,28,FALSE)=0,"-",VLOOKUP($AY$2,Data,28,FALSE))</f>
        <v>-</v>
      </c>
      <c r="AK25" s="861"/>
      <c r="AL25" s="861"/>
      <c r="AM25" s="861"/>
      <c r="AN25" s="861"/>
      <c r="AO25" s="861"/>
      <c r="AP25" s="861"/>
      <c r="AQ25" s="861"/>
      <c r="AR25" s="861"/>
      <c r="AS25" s="862" t="s">
        <v>71</v>
      </c>
      <c r="AT25" s="862"/>
      <c r="AU25" s="862"/>
      <c r="AV25" s="863"/>
    </row>
    <row r="26" spans="2:48" ht="24.75" customHeight="1">
      <c r="B26" s="857"/>
      <c r="C26" s="858"/>
      <c r="D26" s="858"/>
      <c r="E26" s="858"/>
      <c r="F26" s="858"/>
      <c r="G26" s="858"/>
      <c r="H26" s="849" t="s">
        <v>164</v>
      </c>
      <c r="I26" s="850"/>
      <c r="J26" s="850"/>
      <c r="K26" s="850"/>
      <c r="L26" s="850"/>
      <c r="M26" s="850"/>
      <c r="N26" s="851"/>
      <c r="O26" s="852" t="s">
        <v>12</v>
      </c>
      <c r="P26" s="853"/>
      <c r="Q26" s="853"/>
      <c r="R26" s="853"/>
      <c r="S26" s="864" t="str">
        <f>IF(VLOOKUP($AY$2,Data,32,FALSE)=0,"-",VLOOKUP($AY$2,Data,32,FALSE))</f>
        <v>-</v>
      </c>
      <c r="T26" s="864"/>
      <c r="U26" s="864"/>
      <c r="V26" s="864"/>
      <c r="W26" s="864"/>
      <c r="X26" s="864"/>
      <c r="Y26" s="864"/>
      <c r="Z26" s="864"/>
      <c r="AA26" s="864"/>
      <c r="AB26" s="865" t="s">
        <v>70</v>
      </c>
      <c r="AC26" s="865"/>
      <c r="AD26" s="865"/>
      <c r="AE26" s="866"/>
      <c r="AF26" s="852" t="s">
        <v>13</v>
      </c>
      <c r="AG26" s="853"/>
      <c r="AH26" s="853"/>
      <c r="AI26" s="853"/>
      <c r="AJ26" s="864" t="str">
        <f>IF(VLOOKUP($AY$2,Data,29,FALSE)=0,"-",VLOOKUP($AY$2,Data,29,FALSE))</f>
        <v>-</v>
      </c>
      <c r="AK26" s="864"/>
      <c r="AL26" s="864"/>
      <c r="AM26" s="864"/>
      <c r="AN26" s="864"/>
      <c r="AO26" s="864"/>
      <c r="AP26" s="864"/>
      <c r="AQ26" s="864"/>
      <c r="AR26" s="864"/>
      <c r="AS26" s="865" t="s">
        <v>71</v>
      </c>
      <c r="AT26" s="865"/>
      <c r="AU26" s="865"/>
      <c r="AV26" s="866"/>
    </row>
    <row r="27" spans="2:48" ht="24.75" customHeight="1">
      <c r="B27" s="840" t="s">
        <v>7</v>
      </c>
      <c r="C27" s="841"/>
      <c r="D27" s="841"/>
      <c r="E27" s="841"/>
      <c r="F27" s="841"/>
      <c r="G27" s="841"/>
      <c r="H27" s="841"/>
      <c r="I27" s="841"/>
      <c r="J27" s="841"/>
      <c r="K27" s="841"/>
      <c r="L27" s="841"/>
      <c r="M27" s="841"/>
      <c r="N27" s="842"/>
      <c r="O27" s="843" t="s">
        <v>12</v>
      </c>
      <c r="P27" s="844"/>
      <c r="Q27" s="844"/>
      <c r="R27" s="844"/>
      <c r="S27" s="848" t="str">
        <f>IF(VLOOKUP($AY$2,Data,34,FALSE)=0,"-",VLOOKUP($AY$2,Data,34,FALSE))</f>
        <v>-</v>
      </c>
      <c r="T27" s="848"/>
      <c r="U27" s="848"/>
      <c r="V27" s="848"/>
      <c r="W27" s="848"/>
      <c r="X27" s="848"/>
      <c r="Y27" s="848"/>
      <c r="Z27" s="848"/>
      <c r="AA27" s="848"/>
      <c r="AB27" s="846" t="s">
        <v>68</v>
      </c>
      <c r="AC27" s="846"/>
      <c r="AD27" s="846"/>
      <c r="AE27" s="847"/>
      <c r="AF27" s="843" t="s">
        <v>13</v>
      </c>
      <c r="AG27" s="844"/>
      <c r="AH27" s="844"/>
      <c r="AI27" s="844"/>
      <c r="AJ27" s="848" t="str">
        <f>IF(VLOOKUP($AY$2,Data,33,FALSE)=0,"-",VLOOKUP($AY$2,Data,33,FALSE))</f>
        <v>-</v>
      </c>
      <c r="AK27" s="848"/>
      <c r="AL27" s="848"/>
      <c r="AM27" s="848"/>
      <c r="AN27" s="848"/>
      <c r="AO27" s="848"/>
      <c r="AP27" s="848"/>
      <c r="AQ27" s="848"/>
      <c r="AR27" s="848"/>
      <c r="AS27" s="846" t="s">
        <v>69</v>
      </c>
      <c r="AT27" s="846"/>
      <c r="AU27" s="846"/>
      <c r="AV27" s="847"/>
    </row>
    <row r="28" spans="2:48" ht="24.75" customHeight="1">
      <c r="B28" s="840" t="s">
        <v>14</v>
      </c>
      <c r="C28" s="841"/>
      <c r="D28" s="841"/>
      <c r="E28" s="841"/>
      <c r="F28" s="841"/>
      <c r="G28" s="841"/>
      <c r="H28" s="841"/>
      <c r="I28" s="841"/>
      <c r="J28" s="841"/>
      <c r="K28" s="841"/>
      <c r="L28" s="841"/>
      <c r="M28" s="841"/>
      <c r="N28" s="842"/>
      <c r="O28" s="843" t="s">
        <v>12</v>
      </c>
      <c r="P28" s="844"/>
      <c r="Q28" s="844"/>
      <c r="R28" s="844"/>
      <c r="S28" s="848" t="str">
        <f>IF(VLOOKUP($AY$2,Data,38,FALSE)=0,"-",VLOOKUP($AY$2,Data,38,FALSE))</f>
        <v>-</v>
      </c>
      <c r="T28" s="848"/>
      <c r="U28" s="848"/>
      <c r="V28" s="848"/>
      <c r="W28" s="848"/>
      <c r="X28" s="848"/>
      <c r="Y28" s="848"/>
      <c r="Z28" s="848"/>
      <c r="AA28" s="848"/>
      <c r="AB28" s="846" t="s">
        <v>72</v>
      </c>
      <c r="AC28" s="846"/>
      <c r="AD28" s="846"/>
      <c r="AE28" s="847"/>
      <c r="AF28" s="843" t="s">
        <v>13</v>
      </c>
      <c r="AG28" s="844"/>
      <c r="AH28" s="844"/>
      <c r="AI28" s="844"/>
      <c r="AJ28" s="848" t="str">
        <f>IF(VLOOKUP($AY$2,Data,35,FALSE)=0,"-",VLOOKUP($AY$2,Data,35,FALSE))</f>
        <v>-</v>
      </c>
      <c r="AK28" s="848"/>
      <c r="AL28" s="848"/>
      <c r="AM28" s="848"/>
      <c r="AN28" s="848"/>
      <c r="AO28" s="848"/>
      <c r="AP28" s="848"/>
      <c r="AQ28" s="848"/>
      <c r="AR28" s="848"/>
      <c r="AS28" s="846" t="s">
        <v>73</v>
      </c>
      <c r="AT28" s="846"/>
      <c r="AU28" s="846"/>
      <c r="AV28" s="847"/>
    </row>
    <row r="29" spans="2:48" ht="24.75" customHeight="1">
      <c r="B29" s="840" t="s">
        <v>15</v>
      </c>
      <c r="C29" s="841"/>
      <c r="D29" s="841"/>
      <c r="E29" s="841"/>
      <c r="F29" s="841"/>
      <c r="G29" s="841"/>
      <c r="H29" s="841"/>
      <c r="I29" s="841"/>
      <c r="J29" s="841"/>
      <c r="K29" s="841"/>
      <c r="L29" s="841"/>
      <c r="M29" s="841"/>
      <c r="N29" s="842"/>
      <c r="O29" s="843" t="s">
        <v>12</v>
      </c>
      <c r="P29" s="844"/>
      <c r="Q29" s="844"/>
      <c r="R29" s="844"/>
      <c r="S29" s="848" t="str">
        <f>IF(VLOOKUP($AY$2,Data,39,FALSE)=0,"-",VLOOKUP($AY$2,Data,39,FALSE))</f>
        <v>-</v>
      </c>
      <c r="T29" s="848"/>
      <c r="U29" s="848"/>
      <c r="V29" s="848"/>
      <c r="W29" s="848"/>
      <c r="X29" s="848"/>
      <c r="Y29" s="848"/>
      <c r="Z29" s="848"/>
      <c r="AA29" s="848"/>
      <c r="AB29" s="846" t="s">
        <v>68</v>
      </c>
      <c r="AC29" s="846"/>
      <c r="AD29" s="846"/>
      <c r="AE29" s="847"/>
      <c r="AF29" s="843" t="s">
        <v>13</v>
      </c>
      <c r="AG29" s="844"/>
      <c r="AH29" s="844"/>
      <c r="AI29" s="844"/>
      <c r="AJ29" s="848" t="str">
        <f>IF(VLOOKUP($AY$2,Data,36,FALSE)=0,"-",VLOOKUP($AY$2,Data,36,FALSE))</f>
        <v>-</v>
      </c>
      <c r="AK29" s="848"/>
      <c r="AL29" s="848"/>
      <c r="AM29" s="848"/>
      <c r="AN29" s="848"/>
      <c r="AO29" s="848"/>
      <c r="AP29" s="848"/>
      <c r="AQ29" s="848"/>
      <c r="AR29" s="848"/>
      <c r="AS29" s="846" t="s">
        <v>69</v>
      </c>
      <c r="AT29" s="846"/>
      <c r="AU29" s="846"/>
      <c r="AV29" s="847"/>
    </row>
    <row r="30" spans="2:48" ht="24.75" customHeight="1">
      <c r="B30" s="834" t="s">
        <v>19</v>
      </c>
      <c r="C30" s="835"/>
      <c r="D30" s="835"/>
      <c r="E30" s="835"/>
      <c r="F30" s="835"/>
      <c r="G30" s="835"/>
      <c r="H30" s="835"/>
      <c r="I30" s="835"/>
      <c r="J30" s="835"/>
      <c r="K30" s="835"/>
      <c r="L30" s="835"/>
      <c r="M30" s="835"/>
      <c r="N30" s="836"/>
      <c r="O30" s="826" t="s">
        <v>12</v>
      </c>
      <c r="P30" s="827"/>
      <c r="Q30" s="827"/>
      <c r="R30" s="827"/>
      <c r="S30" s="867" t="str">
        <f>IF(VLOOKUP($AY$2,Data,40,FALSE)=0,"-",VLOOKUP($AY$2,Data,40,FALSE))</f>
        <v>-</v>
      </c>
      <c r="T30" s="867"/>
      <c r="U30" s="867"/>
      <c r="V30" s="867"/>
      <c r="W30" s="867"/>
      <c r="X30" s="867"/>
      <c r="Y30" s="867"/>
      <c r="Z30" s="867"/>
      <c r="AA30" s="867"/>
      <c r="AB30" s="824" t="s">
        <v>68</v>
      </c>
      <c r="AC30" s="824"/>
      <c r="AD30" s="824"/>
      <c r="AE30" s="825"/>
      <c r="AF30" s="826" t="s">
        <v>13</v>
      </c>
      <c r="AG30" s="827"/>
      <c r="AH30" s="827"/>
      <c r="AI30" s="827"/>
      <c r="AJ30" s="867" t="str">
        <f>IF(VLOOKUP($AY$2,Data,37,FALSE)=0,"-",VLOOKUP($AY$2,Data,37,FALSE))</f>
        <v>-</v>
      </c>
      <c r="AK30" s="867"/>
      <c r="AL30" s="867"/>
      <c r="AM30" s="867"/>
      <c r="AN30" s="867"/>
      <c r="AO30" s="867"/>
      <c r="AP30" s="867"/>
      <c r="AQ30" s="867"/>
      <c r="AR30" s="867"/>
      <c r="AS30" s="824" t="s">
        <v>69</v>
      </c>
      <c r="AT30" s="824"/>
      <c r="AU30" s="824"/>
      <c r="AV30" s="825"/>
    </row>
    <row r="31" spans="2:48" ht="33.75" customHeight="1">
      <c r="B31" s="834" t="s">
        <v>16</v>
      </c>
      <c r="C31" s="835"/>
      <c r="D31" s="835"/>
      <c r="E31" s="835"/>
      <c r="F31" s="835"/>
      <c r="G31" s="835"/>
      <c r="H31" s="835"/>
      <c r="I31" s="835"/>
      <c r="J31" s="835"/>
      <c r="K31" s="835"/>
      <c r="L31" s="835"/>
      <c r="M31" s="835"/>
      <c r="N31" s="836"/>
      <c r="O31" s="942" t="str">
        <f>IF(VLOOKUP($AY$2,Data,41,FALSE)=0,"-",VLOOKUP($AY$2,Data,41,FALSE))</f>
        <v>-</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3"/>
      <c r="AS31" s="943"/>
      <c r="AT31" s="943"/>
      <c r="AU31" s="943"/>
      <c r="AV31" s="944"/>
    </row>
    <row r="32" spans="2:48" ht="21.75" customHeight="1">
      <c r="B32" s="840" t="s">
        <v>8</v>
      </c>
      <c r="C32" s="841"/>
      <c r="D32" s="841"/>
      <c r="E32" s="841"/>
      <c r="F32" s="841"/>
      <c r="G32" s="841"/>
      <c r="H32" s="841"/>
      <c r="I32" s="841"/>
      <c r="J32" s="841"/>
      <c r="K32" s="841"/>
      <c r="L32" s="841"/>
      <c r="M32" s="841"/>
      <c r="N32" s="842"/>
      <c r="O32" s="942" t="str">
        <f>IF(VLOOKUP($AY$2,Data,42,FALSE)=0,"-",VLOOKUP($AY$2,Data,42,FALSE))</f>
        <v>-</v>
      </c>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4"/>
    </row>
    <row r="33" spans="2:48" ht="18" customHeight="1">
      <c r="B33" s="795" t="s">
        <v>2</v>
      </c>
      <c r="C33" s="829"/>
      <c r="D33" s="829"/>
      <c r="E33" s="829"/>
      <c r="F33" s="829"/>
      <c r="G33" s="829"/>
      <c r="H33" s="829"/>
      <c r="I33" s="829"/>
      <c r="J33" s="829"/>
      <c r="K33" s="829"/>
      <c r="L33" s="829"/>
      <c r="M33" s="829"/>
      <c r="N33" s="830"/>
      <c r="O33" s="801" t="s">
        <v>63</v>
      </c>
      <c r="P33" s="802"/>
      <c r="Q33" s="802"/>
      <c r="R33" s="802"/>
      <c r="S33" s="802"/>
      <c r="T33" s="802"/>
      <c r="U33" s="802"/>
      <c r="V33" s="803"/>
      <c r="W33" s="938">
        <f>VLOOKUP($AY$2,Data,43,FALSE)</f>
        <v>0</v>
      </c>
      <c r="X33" s="939"/>
      <c r="Y33" s="939"/>
      <c r="Z33" s="939"/>
      <c r="AA33" s="939"/>
      <c r="AB33" s="939"/>
      <c r="AC33" s="939"/>
      <c r="AD33" s="939"/>
      <c r="AE33" s="940"/>
      <c r="AF33" s="804" t="s">
        <v>64</v>
      </c>
      <c r="AG33" s="802"/>
      <c r="AH33" s="802"/>
      <c r="AI33" s="802"/>
      <c r="AJ33" s="802"/>
      <c r="AK33" s="802"/>
      <c r="AL33" s="802"/>
      <c r="AM33" s="803"/>
      <c r="AN33" s="938">
        <f>VLOOKUP($AY$2,Data,44,FALSE)</f>
        <v>0</v>
      </c>
      <c r="AO33" s="939"/>
      <c r="AP33" s="939"/>
      <c r="AQ33" s="939"/>
      <c r="AR33" s="939"/>
      <c r="AS33" s="939"/>
      <c r="AT33" s="939"/>
      <c r="AU33" s="939"/>
      <c r="AV33" s="941"/>
    </row>
    <row r="34" spans="2:48" ht="18" customHeight="1">
      <c r="B34" s="831"/>
      <c r="C34" s="832"/>
      <c r="D34" s="832"/>
      <c r="E34" s="832"/>
      <c r="F34" s="832"/>
      <c r="G34" s="832"/>
      <c r="H34" s="832"/>
      <c r="I34" s="832"/>
      <c r="J34" s="832"/>
      <c r="K34" s="832"/>
      <c r="L34" s="832"/>
      <c r="M34" s="832"/>
      <c r="N34" s="833"/>
      <c r="O34" s="805" t="s">
        <v>0</v>
      </c>
      <c r="P34" s="806"/>
      <c r="Q34" s="806"/>
      <c r="R34" s="806"/>
      <c r="S34" s="806"/>
      <c r="T34" s="806"/>
      <c r="U34" s="806"/>
      <c r="V34" s="807"/>
      <c r="W34" s="945">
        <f>VLOOKUP($AY$2,Data,45,FALSE)</f>
        <v>0</v>
      </c>
      <c r="X34" s="946"/>
      <c r="Y34" s="946"/>
      <c r="Z34" s="946"/>
      <c r="AA34" s="946"/>
      <c r="AB34" s="946"/>
      <c r="AC34" s="946"/>
      <c r="AD34" s="946"/>
      <c r="AE34" s="946"/>
      <c r="AF34" s="946"/>
      <c r="AG34" s="946"/>
      <c r="AH34" s="946"/>
      <c r="AI34" s="946"/>
      <c r="AJ34" s="946"/>
      <c r="AK34" s="946"/>
      <c r="AL34" s="946"/>
      <c r="AM34" s="946"/>
      <c r="AN34" s="946"/>
      <c r="AO34" s="946"/>
      <c r="AP34" s="946"/>
      <c r="AQ34" s="946"/>
      <c r="AR34" s="946"/>
      <c r="AS34" s="946"/>
      <c r="AT34" s="946"/>
      <c r="AU34" s="946"/>
      <c r="AV34" s="947"/>
    </row>
    <row r="35" spans="2:48" ht="18" customHeight="1">
      <c r="B35" s="795" t="s">
        <v>3</v>
      </c>
      <c r="C35" s="796"/>
      <c r="D35" s="796"/>
      <c r="E35" s="796"/>
      <c r="F35" s="796"/>
      <c r="G35" s="796"/>
      <c r="H35" s="796"/>
      <c r="I35" s="796"/>
      <c r="J35" s="796"/>
      <c r="K35" s="796"/>
      <c r="L35" s="796"/>
      <c r="M35" s="796"/>
      <c r="N35" s="797"/>
      <c r="O35" s="801" t="s">
        <v>63</v>
      </c>
      <c r="P35" s="802"/>
      <c r="Q35" s="802"/>
      <c r="R35" s="802"/>
      <c r="S35" s="802"/>
      <c r="T35" s="802"/>
      <c r="U35" s="802"/>
      <c r="V35" s="803"/>
      <c r="W35" s="938" t="str">
        <f>VLOOKUP($AY$2,Data,46,FALSE)</f>
        <v>-</v>
      </c>
      <c r="X35" s="939"/>
      <c r="Y35" s="939"/>
      <c r="Z35" s="939"/>
      <c r="AA35" s="939"/>
      <c r="AB35" s="939"/>
      <c r="AC35" s="939"/>
      <c r="AD35" s="939"/>
      <c r="AE35" s="940"/>
      <c r="AF35" s="804" t="s">
        <v>64</v>
      </c>
      <c r="AG35" s="802"/>
      <c r="AH35" s="802"/>
      <c r="AI35" s="802"/>
      <c r="AJ35" s="802"/>
      <c r="AK35" s="802"/>
      <c r="AL35" s="802"/>
      <c r="AM35" s="803"/>
      <c r="AN35" s="938" t="str">
        <f>VLOOKUP($AY$2,Data,47,FALSE)</f>
        <v>（選択して下さい）</v>
      </c>
      <c r="AO35" s="939"/>
      <c r="AP35" s="939"/>
      <c r="AQ35" s="939"/>
      <c r="AR35" s="939"/>
      <c r="AS35" s="939"/>
      <c r="AT35" s="939"/>
      <c r="AU35" s="939"/>
      <c r="AV35" s="941"/>
    </row>
    <row r="36" spans="2:48" ht="18" customHeight="1">
      <c r="B36" s="798"/>
      <c r="C36" s="799"/>
      <c r="D36" s="799"/>
      <c r="E36" s="799"/>
      <c r="F36" s="799"/>
      <c r="G36" s="799"/>
      <c r="H36" s="799"/>
      <c r="I36" s="799"/>
      <c r="J36" s="799"/>
      <c r="K36" s="799"/>
      <c r="L36" s="799"/>
      <c r="M36" s="799"/>
      <c r="N36" s="800"/>
      <c r="O36" s="805" t="s">
        <v>0</v>
      </c>
      <c r="P36" s="806"/>
      <c r="Q36" s="806"/>
      <c r="R36" s="806"/>
      <c r="S36" s="806"/>
      <c r="T36" s="806"/>
      <c r="U36" s="806"/>
      <c r="V36" s="807"/>
      <c r="W36" s="945">
        <f>VLOOKUP($AY$2,Data,48,FALSE)</f>
        <v>0</v>
      </c>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7"/>
    </row>
    <row r="37" spans="2:48" ht="18" customHeight="1">
      <c r="B37" s="811" t="s">
        <v>1</v>
      </c>
      <c r="C37" s="796"/>
      <c r="D37" s="796"/>
      <c r="E37" s="796"/>
      <c r="F37" s="796"/>
      <c r="G37" s="796"/>
      <c r="H37" s="796"/>
      <c r="I37" s="796"/>
      <c r="J37" s="796"/>
      <c r="K37" s="796"/>
      <c r="L37" s="796"/>
      <c r="M37" s="796"/>
      <c r="N37" s="797"/>
      <c r="O37" s="948">
        <f>VLOOKUP($AY$2,Data,49,FALSE)</f>
        <v>0</v>
      </c>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50"/>
    </row>
    <row r="38" spans="2:48" ht="18" customHeight="1">
      <c r="B38" s="812"/>
      <c r="C38" s="813"/>
      <c r="D38" s="813"/>
      <c r="E38" s="813"/>
      <c r="F38" s="813"/>
      <c r="G38" s="813"/>
      <c r="H38" s="813"/>
      <c r="I38" s="813"/>
      <c r="J38" s="813"/>
      <c r="K38" s="813"/>
      <c r="L38" s="813"/>
      <c r="M38" s="813"/>
      <c r="N38" s="814"/>
      <c r="O38" s="818"/>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20"/>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821"/>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row>
    <row r="41" spans="2:48" ht="18" customHeight="1">
      <c r="B41" s="812"/>
      <c r="C41" s="813"/>
      <c r="D41" s="813"/>
      <c r="E41" s="813"/>
      <c r="F41" s="813"/>
      <c r="G41" s="813"/>
      <c r="H41" s="813"/>
      <c r="I41" s="813"/>
      <c r="J41" s="813"/>
      <c r="K41" s="813"/>
      <c r="L41" s="813"/>
      <c r="M41" s="813"/>
      <c r="N41" s="814"/>
      <c r="O41" s="790"/>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2"/>
    </row>
    <row r="42" spans="2:48" ht="18" customHeight="1">
      <c r="B42" s="793" t="s">
        <v>21</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row>
    <row r="43" spans="2:48" ht="18" customHeight="1">
      <c r="B43" s="794" t="s">
        <v>91</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AY42"/>
  <sheetViews>
    <sheetView showZeros="0" view="pageBreakPreview" zoomScale="90" zoomScaleSheetLayoutView="90" zoomScalePageLayoutView="0" workbookViewId="0" topLeftCell="A1">
      <selection activeCell="AJ17" sqref="AJ17:AR17"/>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423" t="s">
        <v>280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X1" s="33" t="s">
        <v>82</v>
      </c>
      <c r="AY1" s="34">
        <v>1</v>
      </c>
    </row>
    <row r="2" spans="2:48" ht="9.7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7"/>
      <c r="AT2" s="157"/>
      <c r="AU2" s="157"/>
      <c r="AV2" s="158"/>
    </row>
    <row r="3" spans="2:48" ht="15.75" customHeight="1">
      <c r="B3" s="405" t="s">
        <v>214</v>
      </c>
      <c r="C3" s="406"/>
      <c r="D3" s="406"/>
      <c r="E3" s="406"/>
      <c r="F3" s="406"/>
      <c r="G3" s="406"/>
      <c r="H3" s="406"/>
      <c r="I3" s="406"/>
      <c r="J3" s="406"/>
      <c r="K3" s="406"/>
      <c r="L3" s="406"/>
      <c r="M3" s="406"/>
      <c r="N3" s="407"/>
      <c r="O3" s="374">
        <f>VLOOKUP($AY$1,Data,3,FALSE)</f>
        <v>0</v>
      </c>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6"/>
    </row>
    <row r="4" spans="2:48" ht="21" customHeight="1">
      <c r="B4" s="325" t="s">
        <v>260</v>
      </c>
      <c r="C4" s="326"/>
      <c r="D4" s="326"/>
      <c r="E4" s="326"/>
      <c r="F4" s="326"/>
      <c r="G4" s="326"/>
      <c r="H4" s="326"/>
      <c r="I4" s="326"/>
      <c r="J4" s="326"/>
      <c r="K4" s="326"/>
      <c r="L4" s="326"/>
      <c r="M4" s="326"/>
      <c r="N4" s="327"/>
      <c r="O4" s="377">
        <f>VLOOKUP($AY$1,Data,4,FALSE)</f>
        <v>0</v>
      </c>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9"/>
    </row>
    <row r="5" spans="2:48" ht="23.25" customHeight="1">
      <c r="B5" s="438" t="s">
        <v>281</v>
      </c>
      <c r="C5" s="439"/>
      <c r="D5" s="439"/>
      <c r="E5" s="439"/>
      <c r="F5" s="439"/>
      <c r="G5" s="439"/>
      <c r="H5" s="439"/>
      <c r="I5" s="439"/>
      <c r="J5" s="439"/>
      <c r="K5" s="439"/>
      <c r="L5" s="439"/>
      <c r="M5" s="439"/>
      <c r="N5" s="440"/>
      <c r="O5" s="391">
        <f>VLOOKUP($AY$1,Data,5,FALSE)</f>
        <v>0</v>
      </c>
      <c r="P5" s="392"/>
      <c r="Q5" s="392"/>
      <c r="R5" s="392"/>
      <c r="S5" s="392"/>
      <c r="T5" s="392"/>
      <c r="U5" s="392"/>
      <c r="V5" s="392"/>
      <c r="W5" s="392"/>
      <c r="X5" s="392"/>
      <c r="Y5" s="392"/>
      <c r="Z5" s="392"/>
      <c r="AA5" s="392"/>
      <c r="AB5" s="392"/>
      <c r="AC5" s="392"/>
      <c r="AD5" s="392"/>
      <c r="AE5" s="392"/>
      <c r="AF5" s="392"/>
      <c r="AG5" s="392"/>
      <c r="AH5" s="392"/>
      <c r="AI5" s="392"/>
      <c r="AJ5" s="392"/>
      <c r="AK5" s="392"/>
      <c r="AL5" s="392"/>
      <c r="AM5" s="433">
        <f>VLOOKUP($AY$1,Data,65,FALSE)</f>
        <v>0</v>
      </c>
      <c r="AN5" s="433"/>
      <c r="AO5" s="433"/>
      <c r="AP5" s="433"/>
      <c r="AQ5" s="433"/>
      <c r="AR5" s="433">
        <f>VLOOKUP($AY$1,Data,66,FALSE)</f>
        <v>0</v>
      </c>
      <c r="AS5" s="433"/>
      <c r="AT5" s="433"/>
      <c r="AU5" s="433"/>
      <c r="AV5" s="434"/>
    </row>
    <row r="6" spans="2:48" ht="18" customHeight="1">
      <c r="B6" s="351" t="s">
        <v>58</v>
      </c>
      <c r="C6" s="352"/>
      <c r="D6" s="352"/>
      <c r="E6" s="352"/>
      <c r="F6" s="352"/>
      <c r="G6" s="352"/>
      <c r="H6" s="352"/>
      <c r="I6" s="352"/>
      <c r="J6" s="352"/>
      <c r="K6" s="352"/>
      <c r="L6" s="352"/>
      <c r="M6" s="352"/>
      <c r="N6" s="353"/>
      <c r="O6" s="333" t="s">
        <v>210</v>
      </c>
      <c r="P6" s="334"/>
      <c r="Q6" s="335">
        <f>IF(VLOOKUP($AY$1,Data,6,FALSE)="","",TEXT(VLOOKUP($AY$1,Data,6,FALSE),"000-0000"))</f>
      </c>
      <c r="R6" s="336"/>
      <c r="S6" s="336"/>
      <c r="T6" s="336"/>
      <c r="U6" s="336"/>
      <c r="V6" s="435"/>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7"/>
    </row>
    <row r="7" spans="2:48" ht="18" customHeight="1">
      <c r="B7" s="354"/>
      <c r="C7" s="355"/>
      <c r="D7" s="355"/>
      <c r="E7" s="355"/>
      <c r="F7" s="355"/>
      <c r="G7" s="355"/>
      <c r="H7" s="355"/>
      <c r="I7" s="355"/>
      <c r="J7" s="355"/>
      <c r="K7" s="355"/>
      <c r="L7" s="355"/>
      <c r="M7" s="355"/>
      <c r="N7" s="356"/>
      <c r="O7" s="411">
        <f>VLOOKUP($AY$1,Data,7,FALSE)&amp;VLOOKUP($AY$1,Data,8,FALSE)</f>
      </c>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3"/>
    </row>
    <row r="8" spans="2:48" ht="17.25" customHeight="1">
      <c r="B8" s="351" t="s">
        <v>36</v>
      </c>
      <c r="C8" s="352"/>
      <c r="D8" s="352"/>
      <c r="E8" s="352"/>
      <c r="F8" s="352"/>
      <c r="G8" s="352"/>
      <c r="H8" s="352"/>
      <c r="I8" s="352"/>
      <c r="J8" s="352"/>
      <c r="K8" s="352"/>
      <c r="L8" s="352"/>
      <c r="M8" s="352"/>
      <c r="N8" s="353"/>
      <c r="O8" s="426">
        <f>VLOOKUP($AY$1,Data,9,FALSE)</f>
        <v>0</v>
      </c>
      <c r="P8" s="427"/>
      <c r="Q8" s="427"/>
      <c r="R8" s="427"/>
      <c r="S8" s="427"/>
      <c r="T8" s="427"/>
      <c r="U8" s="427"/>
      <c r="V8" s="427"/>
      <c r="W8" s="427"/>
      <c r="X8" s="427"/>
      <c r="Y8" s="427"/>
      <c r="Z8" s="427"/>
      <c r="AA8" s="427"/>
      <c r="AB8" s="427"/>
      <c r="AC8" s="427"/>
      <c r="AD8" s="427"/>
      <c r="AE8" s="427"/>
      <c r="AF8" s="427"/>
      <c r="AG8" s="427"/>
      <c r="AH8" s="493"/>
      <c r="AI8" s="441" t="s">
        <v>167</v>
      </c>
      <c r="AJ8" s="441"/>
      <c r="AK8" s="441"/>
      <c r="AL8" s="441"/>
      <c r="AM8" s="441"/>
      <c r="AN8" s="441"/>
      <c r="AO8" s="441"/>
      <c r="AP8" s="441"/>
      <c r="AQ8" s="441"/>
      <c r="AR8" s="441"/>
      <c r="AS8" s="441"/>
      <c r="AT8" s="441"/>
      <c r="AU8" s="441"/>
      <c r="AV8" s="441"/>
    </row>
    <row r="9" spans="2:48" ht="17.25" customHeight="1">
      <c r="B9" s="354"/>
      <c r="C9" s="355"/>
      <c r="D9" s="355"/>
      <c r="E9" s="355"/>
      <c r="F9" s="355"/>
      <c r="G9" s="355"/>
      <c r="H9" s="355"/>
      <c r="I9" s="355"/>
      <c r="J9" s="355"/>
      <c r="K9" s="355"/>
      <c r="L9" s="355"/>
      <c r="M9" s="355"/>
      <c r="N9" s="356"/>
      <c r="O9" s="430"/>
      <c r="P9" s="431"/>
      <c r="Q9" s="431"/>
      <c r="R9" s="431"/>
      <c r="S9" s="431"/>
      <c r="T9" s="431"/>
      <c r="U9" s="431"/>
      <c r="V9" s="431"/>
      <c r="W9" s="431"/>
      <c r="X9" s="431"/>
      <c r="Y9" s="431"/>
      <c r="Z9" s="431"/>
      <c r="AA9" s="431"/>
      <c r="AB9" s="431"/>
      <c r="AC9" s="431"/>
      <c r="AD9" s="431"/>
      <c r="AE9" s="431"/>
      <c r="AF9" s="431"/>
      <c r="AG9" s="431"/>
      <c r="AH9" s="432"/>
      <c r="AI9" s="441">
        <f>VLOOKUP($AY$1,Data,10,FALSE)</f>
        <v>0</v>
      </c>
      <c r="AJ9" s="441"/>
      <c r="AK9" s="441"/>
      <c r="AL9" s="441"/>
      <c r="AM9" s="441"/>
      <c r="AN9" s="441"/>
      <c r="AO9" s="441"/>
      <c r="AP9" s="441"/>
      <c r="AQ9" s="441"/>
      <c r="AR9" s="441"/>
      <c r="AS9" s="441"/>
      <c r="AT9" s="441"/>
      <c r="AU9" s="441"/>
      <c r="AV9" s="441"/>
    </row>
    <row r="10" spans="2:48" ht="15.75" customHeight="1">
      <c r="B10" s="425" t="s">
        <v>162</v>
      </c>
      <c r="C10" s="352"/>
      <c r="D10" s="352"/>
      <c r="E10" s="352"/>
      <c r="F10" s="352"/>
      <c r="G10" s="352"/>
      <c r="H10" s="352"/>
      <c r="I10" s="352"/>
      <c r="J10" s="352"/>
      <c r="K10" s="352"/>
      <c r="L10" s="352"/>
      <c r="M10" s="352"/>
      <c r="N10" s="353"/>
      <c r="O10" s="426" t="str">
        <f>VLOOKUP($AY$1,Data,11,FALSE)</f>
        <v>（選択して下さい）</v>
      </c>
      <c r="P10" s="427"/>
      <c r="Q10" s="427"/>
      <c r="R10" s="427"/>
      <c r="S10" s="427"/>
      <c r="T10" s="427"/>
      <c r="U10" s="427"/>
      <c r="V10" s="427"/>
      <c r="W10" s="427"/>
      <c r="X10" s="427"/>
      <c r="Y10" s="427"/>
      <c r="Z10" s="427"/>
      <c r="AA10" s="427"/>
      <c r="AB10" s="427"/>
      <c r="AC10" s="427"/>
      <c r="AD10" s="427"/>
      <c r="AE10" s="427"/>
      <c r="AF10" s="427"/>
      <c r="AG10" s="427"/>
      <c r="AH10" s="427"/>
      <c r="AI10" s="427"/>
      <c r="AJ10" s="428"/>
      <c r="AK10" s="428"/>
      <c r="AL10" s="428"/>
      <c r="AM10" s="428"/>
      <c r="AN10" s="428"/>
      <c r="AO10" s="428"/>
      <c r="AP10" s="428"/>
      <c r="AQ10" s="428"/>
      <c r="AR10" s="428"/>
      <c r="AS10" s="428"/>
      <c r="AT10" s="428"/>
      <c r="AU10" s="428"/>
      <c r="AV10" s="429"/>
    </row>
    <row r="11" spans="2:48" ht="15.75" customHeight="1">
      <c r="B11" s="354"/>
      <c r="C11" s="355"/>
      <c r="D11" s="355"/>
      <c r="E11" s="355"/>
      <c r="F11" s="355"/>
      <c r="G11" s="355"/>
      <c r="H11" s="355"/>
      <c r="I11" s="355"/>
      <c r="J11" s="355"/>
      <c r="K11" s="355"/>
      <c r="L11" s="355"/>
      <c r="M11" s="355"/>
      <c r="N11" s="356"/>
      <c r="O11" s="430"/>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2"/>
    </row>
    <row r="12" spans="2:48" ht="18" customHeight="1">
      <c r="B12" s="453" t="s">
        <v>165</v>
      </c>
      <c r="C12" s="454"/>
      <c r="D12" s="454"/>
      <c r="E12" s="454"/>
      <c r="F12" s="454"/>
      <c r="G12" s="454"/>
      <c r="H12" s="454"/>
      <c r="I12" s="454"/>
      <c r="J12" s="454"/>
      <c r="K12" s="454"/>
      <c r="L12" s="454"/>
      <c r="M12" s="454"/>
      <c r="N12" s="455"/>
      <c r="O12" s="383">
        <f>VLOOKUP($AY$1,Data,2,FALSE)</f>
        <v>0</v>
      </c>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5"/>
      <c r="AM12" s="380" t="s">
        <v>158</v>
      </c>
      <c r="AN12" s="381"/>
      <c r="AO12" s="381"/>
      <c r="AP12" s="381"/>
      <c r="AQ12" s="381"/>
      <c r="AR12" s="381"/>
      <c r="AS12" s="381"/>
      <c r="AT12" s="381"/>
      <c r="AU12" s="381"/>
      <c r="AV12" s="382"/>
    </row>
    <row r="13" spans="2:48" ht="18" customHeight="1">
      <c r="B13" s="456"/>
      <c r="C13" s="457"/>
      <c r="D13" s="457"/>
      <c r="E13" s="457"/>
      <c r="F13" s="457"/>
      <c r="G13" s="457"/>
      <c r="H13" s="457"/>
      <c r="I13" s="457"/>
      <c r="J13" s="457"/>
      <c r="K13" s="457"/>
      <c r="L13" s="457"/>
      <c r="M13" s="457"/>
      <c r="N13" s="458"/>
      <c r="O13" s="386"/>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8"/>
      <c r="AM13" s="380">
        <f>VLOOKUP($AY$1,Data,12,FALSE)</f>
        <v>0</v>
      </c>
      <c r="AN13" s="381"/>
      <c r="AO13" s="381"/>
      <c r="AP13" s="381"/>
      <c r="AQ13" s="381"/>
      <c r="AR13" s="381"/>
      <c r="AS13" s="381"/>
      <c r="AT13" s="381"/>
      <c r="AU13" s="381"/>
      <c r="AV13" s="382"/>
    </row>
    <row r="14" spans="2:48" s="82" customFormat="1" ht="18" customHeight="1">
      <c r="B14" s="405" t="s">
        <v>282</v>
      </c>
      <c r="C14" s="406"/>
      <c r="D14" s="406"/>
      <c r="E14" s="406"/>
      <c r="F14" s="406"/>
      <c r="G14" s="406"/>
      <c r="H14" s="406"/>
      <c r="I14" s="406"/>
      <c r="J14" s="406"/>
      <c r="K14" s="406"/>
      <c r="L14" s="406"/>
      <c r="M14" s="406"/>
      <c r="N14" s="407"/>
      <c r="O14" s="383" t="str">
        <f>VLOOKUP($AY$1,Data,13,FALSE)</f>
        <v>（選択して下さい）</v>
      </c>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9"/>
    </row>
    <row r="15" spans="2:48" s="82" customFormat="1" ht="18" customHeight="1">
      <c r="B15" s="408"/>
      <c r="C15" s="409"/>
      <c r="D15" s="409"/>
      <c r="E15" s="409"/>
      <c r="F15" s="409"/>
      <c r="G15" s="409"/>
      <c r="H15" s="409"/>
      <c r="I15" s="409"/>
      <c r="J15" s="409"/>
      <c r="K15" s="409"/>
      <c r="L15" s="409"/>
      <c r="M15" s="409"/>
      <c r="N15" s="410"/>
      <c r="O15" s="420"/>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2"/>
    </row>
    <row r="16" spans="2:48" ht="24.75" customHeight="1">
      <c r="B16" s="351" t="s">
        <v>9</v>
      </c>
      <c r="C16" s="352"/>
      <c r="D16" s="352"/>
      <c r="E16" s="352"/>
      <c r="F16" s="352"/>
      <c r="G16" s="459"/>
      <c r="H16" s="448" t="s">
        <v>4</v>
      </c>
      <c r="I16" s="449"/>
      <c r="J16" s="449"/>
      <c r="K16" s="449"/>
      <c r="L16" s="449"/>
      <c r="M16" s="449"/>
      <c r="N16" s="450"/>
      <c r="O16" s="395" t="s">
        <v>12</v>
      </c>
      <c r="P16" s="396"/>
      <c r="Q16" s="396"/>
      <c r="R16" s="396"/>
      <c r="S16" s="404" t="str">
        <f>IF(VLOOKUP($AY$1,Data,14,FALSE)=0,"-",VLOOKUP($AY$1,Data,14,FALSE))</f>
        <v>-</v>
      </c>
      <c r="T16" s="404"/>
      <c r="U16" s="404"/>
      <c r="V16" s="404"/>
      <c r="W16" s="404"/>
      <c r="X16" s="404"/>
      <c r="Y16" s="404"/>
      <c r="Z16" s="404"/>
      <c r="AA16" s="404"/>
      <c r="AB16" s="404"/>
      <c r="AC16" s="404"/>
      <c r="AD16" s="404"/>
      <c r="AE16" s="415"/>
      <c r="AF16" s="395" t="s">
        <v>13</v>
      </c>
      <c r="AG16" s="396"/>
      <c r="AH16" s="396"/>
      <c r="AI16" s="396"/>
      <c r="AJ16" s="404" t="str">
        <f>IF(VLOOKUP($AY$1,Data,15,FALSE)=0,"-",VLOOKUP($AY$1,Data,15,FALSE))</f>
        <v>-</v>
      </c>
      <c r="AK16" s="404"/>
      <c r="AL16" s="404"/>
      <c r="AM16" s="404"/>
      <c r="AN16" s="404"/>
      <c r="AO16" s="404"/>
      <c r="AP16" s="404"/>
      <c r="AQ16" s="404"/>
      <c r="AR16" s="404"/>
      <c r="AS16" s="404"/>
      <c r="AT16" s="404"/>
      <c r="AU16" s="404"/>
      <c r="AV16" s="415"/>
    </row>
    <row r="17" spans="2:48" ht="24.75" customHeight="1">
      <c r="B17" s="344"/>
      <c r="C17" s="460"/>
      <c r="D17" s="460"/>
      <c r="E17" s="460"/>
      <c r="F17" s="460"/>
      <c r="G17" s="461"/>
      <c r="H17" s="444" t="s">
        <v>5</v>
      </c>
      <c r="I17" s="445"/>
      <c r="J17" s="445"/>
      <c r="K17" s="445"/>
      <c r="L17" s="445"/>
      <c r="M17" s="445"/>
      <c r="N17" s="446"/>
      <c r="O17" s="416" t="s">
        <v>12</v>
      </c>
      <c r="P17" s="417"/>
      <c r="Q17" s="417"/>
      <c r="R17" s="417"/>
      <c r="S17" s="414" t="str">
        <f>IF(VLOOKUP($AY$1,Data,16,FALSE)=0,"-",VLOOKUP($AY$1,Data,16,FALSE))</f>
        <v>-</v>
      </c>
      <c r="T17" s="414"/>
      <c r="U17" s="414"/>
      <c r="V17" s="414"/>
      <c r="W17" s="414"/>
      <c r="X17" s="414"/>
      <c r="Y17" s="414"/>
      <c r="Z17" s="414"/>
      <c r="AA17" s="414"/>
      <c r="AB17" s="393" t="s">
        <v>252</v>
      </c>
      <c r="AC17" s="393"/>
      <c r="AD17" s="393"/>
      <c r="AE17" s="394"/>
      <c r="AF17" s="416" t="s">
        <v>13</v>
      </c>
      <c r="AG17" s="417"/>
      <c r="AH17" s="417"/>
      <c r="AI17" s="417"/>
      <c r="AJ17" s="414" t="str">
        <f>IF(VLOOKUP($AY$1,Data,21,FALSE)=0,"-",VLOOKUP($AY$1,Data,21,FALSE))</f>
        <v>-</v>
      </c>
      <c r="AK17" s="414"/>
      <c r="AL17" s="414"/>
      <c r="AM17" s="414"/>
      <c r="AN17" s="414"/>
      <c r="AO17" s="414"/>
      <c r="AP17" s="414"/>
      <c r="AQ17" s="414"/>
      <c r="AR17" s="414"/>
      <c r="AS17" s="393" t="s">
        <v>252</v>
      </c>
      <c r="AT17" s="393"/>
      <c r="AU17" s="393"/>
      <c r="AV17" s="394"/>
    </row>
    <row r="18" spans="2:48" ht="24.75" customHeight="1">
      <c r="B18" s="344"/>
      <c r="C18" s="460"/>
      <c r="D18" s="460"/>
      <c r="E18" s="460"/>
      <c r="F18" s="460"/>
      <c r="G18" s="461"/>
      <c r="H18" s="463" t="s">
        <v>20</v>
      </c>
      <c r="I18" s="464"/>
      <c r="J18" s="464"/>
      <c r="K18" s="464"/>
      <c r="L18" s="464"/>
      <c r="M18" s="464"/>
      <c r="N18" s="465"/>
      <c r="O18" s="451" t="s">
        <v>12</v>
      </c>
      <c r="P18" s="452"/>
      <c r="Q18" s="452"/>
      <c r="R18" s="452"/>
      <c r="S18" s="195" t="s">
        <v>83</v>
      </c>
      <c r="T18" s="400" t="str">
        <f>IF(VLOOKUP($AY$1,Data,17,FALSE)=0,"-",VLOOKUP($AY$1,Data,17,FALSE))</f>
        <v>-</v>
      </c>
      <c r="U18" s="400"/>
      <c r="V18" s="400"/>
      <c r="W18" s="400"/>
      <c r="X18" s="400"/>
      <c r="Y18" s="400"/>
      <c r="Z18" s="400"/>
      <c r="AA18" s="195" t="s">
        <v>84</v>
      </c>
      <c r="AB18" s="393" t="s">
        <v>37</v>
      </c>
      <c r="AC18" s="393"/>
      <c r="AD18" s="393"/>
      <c r="AE18" s="394"/>
      <c r="AF18" s="451" t="s">
        <v>13</v>
      </c>
      <c r="AG18" s="452"/>
      <c r="AH18" s="452"/>
      <c r="AI18" s="452"/>
      <c r="AJ18" s="195" t="s">
        <v>83</v>
      </c>
      <c r="AK18" s="400" t="str">
        <f>IF(VLOOKUP($AY$1,Data,22,FALSE)=0,"-",VLOOKUP($AY$1,Data,22,FALSE))</f>
        <v>-</v>
      </c>
      <c r="AL18" s="400"/>
      <c r="AM18" s="400"/>
      <c r="AN18" s="400"/>
      <c r="AO18" s="400"/>
      <c r="AP18" s="400"/>
      <c r="AQ18" s="400"/>
      <c r="AR18" s="195" t="s">
        <v>84</v>
      </c>
      <c r="AS18" s="393" t="s">
        <v>38</v>
      </c>
      <c r="AT18" s="393"/>
      <c r="AU18" s="393"/>
      <c r="AV18" s="394"/>
    </row>
    <row r="19" spans="2:48" ht="24.75" customHeight="1">
      <c r="B19" s="344"/>
      <c r="C19" s="460"/>
      <c r="D19" s="460"/>
      <c r="E19" s="460"/>
      <c r="F19" s="460"/>
      <c r="G19" s="461"/>
      <c r="H19" s="401" t="s">
        <v>6</v>
      </c>
      <c r="I19" s="402"/>
      <c r="J19" s="402"/>
      <c r="K19" s="402"/>
      <c r="L19" s="402"/>
      <c r="M19" s="402"/>
      <c r="N19" s="403"/>
      <c r="O19" s="451" t="s">
        <v>12</v>
      </c>
      <c r="P19" s="452"/>
      <c r="Q19" s="452"/>
      <c r="R19" s="452"/>
      <c r="S19" s="400" t="str">
        <f>IF(VLOOKUP($AY$1,Data,18,FALSE)=0,"-",VLOOKUP($AY$1,Data,18,FALSE))</f>
        <v>-</v>
      </c>
      <c r="T19" s="400"/>
      <c r="U19" s="400"/>
      <c r="V19" s="400"/>
      <c r="W19" s="400"/>
      <c r="X19" s="400"/>
      <c r="Y19" s="400"/>
      <c r="Z19" s="400"/>
      <c r="AA19" s="400"/>
      <c r="AB19" s="496"/>
      <c r="AC19" s="496"/>
      <c r="AD19" s="496"/>
      <c r="AE19" s="497"/>
      <c r="AF19" s="451" t="s">
        <v>13</v>
      </c>
      <c r="AG19" s="452"/>
      <c r="AH19" s="452"/>
      <c r="AI19" s="452"/>
      <c r="AJ19" s="400" t="str">
        <f>IF(VLOOKUP($AY$1,Data,23,FALSE)=0,"-",VLOOKUP($AY$1,Data,23,FALSE))</f>
        <v>-</v>
      </c>
      <c r="AK19" s="400"/>
      <c r="AL19" s="400"/>
      <c r="AM19" s="400"/>
      <c r="AN19" s="400"/>
      <c r="AO19" s="400"/>
      <c r="AP19" s="400"/>
      <c r="AQ19" s="400"/>
      <c r="AR19" s="400"/>
      <c r="AS19" s="496"/>
      <c r="AT19" s="496"/>
      <c r="AU19" s="496"/>
      <c r="AV19" s="497"/>
    </row>
    <row r="20" spans="2:48" ht="24.75" customHeight="1">
      <c r="B20" s="344"/>
      <c r="C20" s="460"/>
      <c r="D20" s="460"/>
      <c r="E20" s="460"/>
      <c r="F20" s="460"/>
      <c r="G20" s="461"/>
      <c r="H20" s="401" t="s">
        <v>163</v>
      </c>
      <c r="I20" s="402"/>
      <c r="J20" s="402"/>
      <c r="K20" s="402"/>
      <c r="L20" s="402"/>
      <c r="M20" s="402"/>
      <c r="N20" s="403"/>
      <c r="O20" s="451" t="s">
        <v>12</v>
      </c>
      <c r="P20" s="452"/>
      <c r="Q20" s="452"/>
      <c r="R20" s="452"/>
      <c r="S20" s="400" t="str">
        <f>IF(VLOOKUP($AY$1,Data,19,FALSE)=0,"-",VLOOKUP($AY$1,Data,19,FALSE))</f>
        <v>-</v>
      </c>
      <c r="T20" s="400"/>
      <c r="U20" s="400"/>
      <c r="V20" s="400"/>
      <c r="W20" s="400"/>
      <c r="X20" s="400"/>
      <c r="Y20" s="400"/>
      <c r="Z20" s="400"/>
      <c r="AA20" s="400"/>
      <c r="AB20" s="494" t="s">
        <v>39</v>
      </c>
      <c r="AC20" s="494"/>
      <c r="AD20" s="494"/>
      <c r="AE20" s="495"/>
      <c r="AF20" s="451" t="s">
        <v>13</v>
      </c>
      <c r="AG20" s="452"/>
      <c r="AH20" s="452"/>
      <c r="AI20" s="452"/>
      <c r="AJ20" s="400" t="str">
        <f>IF(VLOOKUP($AY$1,Data,24,FALSE)=0,"-",VLOOKUP($AY$1,Data,24,FALSE))</f>
        <v>-</v>
      </c>
      <c r="AK20" s="400"/>
      <c r="AL20" s="400"/>
      <c r="AM20" s="400"/>
      <c r="AN20" s="400"/>
      <c r="AO20" s="400"/>
      <c r="AP20" s="400"/>
      <c r="AQ20" s="400"/>
      <c r="AR20" s="400"/>
      <c r="AS20" s="494" t="s">
        <v>40</v>
      </c>
      <c r="AT20" s="494"/>
      <c r="AU20" s="494"/>
      <c r="AV20" s="495"/>
    </row>
    <row r="21" spans="2:48" ht="24.75" customHeight="1">
      <c r="B21" s="354"/>
      <c r="C21" s="355"/>
      <c r="D21" s="355"/>
      <c r="E21" s="355"/>
      <c r="F21" s="355"/>
      <c r="G21" s="462"/>
      <c r="H21" s="397" t="s">
        <v>164</v>
      </c>
      <c r="I21" s="398"/>
      <c r="J21" s="398"/>
      <c r="K21" s="398"/>
      <c r="L21" s="398"/>
      <c r="M21" s="398"/>
      <c r="N21" s="399"/>
      <c r="O21" s="479" t="s">
        <v>12</v>
      </c>
      <c r="P21" s="480"/>
      <c r="Q21" s="480"/>
      <c r="R21" s="480"/>
      <c r="S21" s="483" t="str">
        <f>IF(VLOOKUP($AY$1,Data,20,FALSE)=0,"-",VLOOKUP($AY$1,Data,20,FALSE))</f>
        <v>-</v>
      </c>
      <c r="T21" s="483"/>
      <c r="U21" s="483"/>
      <c r="V21" s="483"/>
      <c r="W21" s="483"/>
      <c r="X21" s="483"/>
      <c r="Y21" s="483"/>
      <c r="Z21" s="483"/>
      <c r="AA21" s="483"/>
      <c r="AB21" s="481" t="s">
        <v>39</v>
      </c>
      <c r="AC21" s="481"/>
      <c r="AD21" s="481"/>
      <c r="AE21" s="482"/>
      <c r="AF21" s="479" t="s">
        <v>13</v>
      </c>
      <c r="AG21" s="480"/>
      <c r="AH21" s="480"/>
      <c r="AI21" s="480"/>
      <c r="AJ21" s="483" t="str">
        <f>IF(VLOOKUP($AY$1,Data,25,FALSE)=0,"-",VLOOKUP($AY$1,Data,25,FALSE))</f>
        <v>-</v>
      </c>
      <c r="AK21" s="483"/>
      <c r="AL21" s="483"/>
      <c r="AM21" s="483"/>
      <c r="AN21" s="483"/>
      <c r="AO21" s="483"/>
      <c r="AP21" s="483"/>
      <c r="AQ21" s="483"/>
      <c r="AR21" s="483"/>
      <c r="AS21" s="481" t="s">
        <v>40</v>
      </c>
      <c r="AT21" s="481"/>
      <c r="AU21" s="481"/>
      <c r="AV21" s="482"/>
    </row>
    <row r="22" spans="2:48" ht="24.75" customHeight="1">
      <c r="B22" s="351" t="s">
        <v>10</v>
      </c>
      <c r="C22" s="471"/>
      <c r="D22" s="471"/>
      <c r="E22" s="471"/>
      <c r="F22" s="471"/>
      <c r="G22" s="491"/>
      <c r="H22" s="448" t="s">
        <v>5</v>
      </c>
      <c r="I22" s="449"/>
      <c r="J22" s="449"/>
      <c r="K22" s="449"/>
      <c r="L22" s="449"/>
      <c r="M22" s="449"/>
      <c r="N22" s="450"/>
      <c r="O22" s="395" t="s">
        <v>12</v>
      </c>
      <c r="P22" s="396"/>
      <c r="Q22" s="396"/>
      <c r="R22" s="396"/>
      <c r="S22" s="447" t="str">
        <f>IF(VLOOKUP($AY$1,Data,26,FALSE)=0,"-",VLOOKUP($AY$1,Data,26,FALSE))</f>
        <v>-</v>
      </c>
      <c r="T22" s="447"/>
      <c r="U22" s="447"/>
      <c r="V22" s="447"/>
      <c r="W22" s="447"/>
      <c r="X22" s="447"/>
      <c r="Y22" s="447"/>
      <c r="Z22" s="447"/>
      <c r="AA22" s="447"/>
      <c r="AB22" s="435" t="s">
        <v>37</v>
      </c>
      <c r="AC22" s="435"/>
      <c r="AD22" s="435"/>
      <c r="AE22" s="484"/>
      <c r="AF22" s="395" t="s">
        <v>13</v>
      </c>
      <c r="AG22" s="396"/>
      <c r="AH22" s="396"/>
      <c r="AI22" s="396"/>
      <c r="AJ22" s="447" t="str">
        <f>IF(VLOOKUP($AY$1,Data,29,FALSE)=0,"-",VLOOKUP($AY$1,Data,29,FALSE))</f>
        <v>-</v>
      </c>
      <c r="AK22" s="447"/>
      <c r="AL22" s="447"/>
      <c r="AM22" s="447"/>
      <c r="AN22" s="447"/>
      <c r="AO22" s="447"/>
      <c r="AP22" s="447"/>
      <c r="AQ22" s="447"/>
      <c r="AR22" s="447"/>
      <c r="AS22" s="435" t="s">
        <v>38</v>
      </c>
      <c r="AT22" s="435"/>
      <c r="AU22" s="435"/>
      <c r="AV22" s="484"/>
    </row>
    <row r="23" spans="2:48" ht="24.75" customHeight="1">
      <c r="B23" s="472"/>
      <c r="C23" s="473"/>
      <c r="D23" s="473"/>
      <c r="E23" s="473"/>
      <c r="F23" s="473"/>
      <c r="G23" s="492"/>
      <c r="H23" s="444" t="s">
        <v>163</v>
      </c>
      <c r="I23" s="445"/>
      <c r="J23" s="445"/>
      <c r="K23" s="445"/>
      <c r="L23" s="445"/>
      <c r="M23" s="445"/>
      <c r="N23" s="446"/>
      <c r="O23" s="416" t="s">
        <v>12</v>
      </c>
      <c r="P23" s="417"/>
      <c r="Q23" s="417"/>
      <c r="R23" s="417"/>
      <c r="S23" s="414" t="str">
        <f>IF(VLOOKUP($AY$1,Data,27,FALSE)=0,"-",VLOOKUP($AY$1,Data,27,FALSE))</f>
        <v>-</v>
      </c>
      <c r="T23" s="414"/>
      <c r="U23" s="414"/>
      <c r="V23" s="414"/>
      <c r="W23" s="414"/>
      <c r="X23" s="414"/>
      <c r="Y23" s="414"/>
      <c r="Z23" s="414"/>
      <c r="AA23" s="414"/>
      <c r="AB23" s="393" t="s">
        <v>39</v>
      </c>
      <c r="AC23" s="393"/>
      <c r="AD23" s="393"/>
      <c r="AE23" s="394"/>
      <c r="AF23" s="416" t="s">
        <v>13</v>
      </c>
      <c r="AG23" s="417"/>
      <c r="AH23" s="417"/>
      <c r="AI23" s="417"/>
      <c r="AJ23" s="414" t="str">
        <f>IF(VLOOKUP($AY$1,Data,30,FALSE)=0,"-",VLOOKUP($AY$1,Data,30,FALSE))</f>
        <v>-</v>
      </c>
      <c r="AK23" s="414"/>
      <c r="AL23" s="414"/>
      <c r="AM23" s="414"/>
      <c r="AN23" s="414"/>
      <c r="AO23" s="414"/>
      <c r="AP23" s="414"/>
      <c r="AQ23" s="414"/>
      <c r="AR23" s="414"/>
      <c r="AS23" s="393" t="s">
        <v>40</v>
      </c>
      <c r="AT23" s="393"/>
      <c r="AU23" s="393"/>
      <c r="AV23" s="394"/>
    </row>
    <row r="24" spans="2:48" ht="24.75" customHeight="1">
      <c r="B24" s="472"/>
      <c r="C24" s="473"/>
      <c r="D24" s="473"/>
      <c r="E24" s="473"/>
      <c r="F24" s="473"/>
      <c r="G24" s="492"/>
      <c r="H24" s="397" t="s">
        <v>164</v>
      </c>
      <c r="I24" s="398"/>
      <c r="J24" s="398"/>
      <c r="K24" s="398"/>
      <c r="L24" s="398"/>
      <c r="M24" s="398"/>
      <c r="N24" s="399"/>
      <c r="O24" s="479" t="s">
        <v>12</v>
      </c>
      <c r="P24" s="480"/>
      <c r="Q24" s="480"/>
      <c r="R24" s="480"/>
      <c r="S24" s="483" t="str">
        <f>IF(VLOOKUP($AY$1,Data,28,FALSE)=0,"-",VLOOKUP($AY$1,Data,28,FALSE))</f>
        <v>-</v>
      </c>
      <c r="T24" s="483"/>
      <c r="U24" s="483"/>
      <c r="V24" s="483"/>
      <c r="W24" s="483"/>
      <c r="X24" s="483"/>
      <c r="Y24" s="483"/>
      <c r="Z24" s="483"/>
      <c r="AA24" s="483"/>
      <c r="AB24" s="481" t="s">
        <v>39</v>
      </c>
      <c r="AC24" s="481"/>
      <c r="AD24" s="481"/>
      <c r="AE24" s="482"/>
      <c r="AF24" s="479" t="s">
        <v>13</v>
      </c>
      <c r="AG24" s="480"/>
      <c r="AH24" s="480"/>
      <c r="AI24" s="480"/>
      <c r="AJ24" s="483" t="str">
        <f>IF(VLOOKUP($AY$1,Data,31,FALSE)=0,"-",VLOOKUP($AY$1,Data,31,FALSE))</f>
        <v>-</v>
      </c>
      <c r="AK24" s="483"/>
      <c r="AL24" s="483"/>
      <c r="AM24" s="483"/>
      <c r="AN24" s="483"/>
      <c r="AO24" s="483"/>
      <c r="AP24" s="483"/>
      <c r="AQ24" s="483"/>
      <c r="AR24" s="483"/>
      <c r="AS24" s="481" t="s">
        <v>40</v>
      </c>
      <c r="AT24" s="481"/>
      <c r="AU24" s="481"/>
      <c r="AV24" s="482"/>
    </row>
    <row r="25" spans="2:48" ht="24.75" customHeight="1">
      <c r="B25" s="351" t="s">
        <v>11</v>
      </c>
      <c r="C25" s="471"/>
      <c r="D25" s="471"/>
      <c r="E25" s="471"/>
      <c r="F25" s="471"/>
      <c r="G25" s="471"/>
      <c r="H25" s="448" t="s">
        <v>5</v>
      </c>
      <c r="I25" s="449"/>
      <c r="J25" s="449"/>
      <c r="K25" s="449"/>
      <c r="L25" s="449"/>
      <c r="M25" s="449"/>
      <c r="N25" s="450"/>
      <c r="O25" s="395" t="s">
        <v>12</v>
      </c>
      <c r="P25" s="396"/>
      <c r="Q25" s="396"/>
      <c r="R25" s="396"/>
      <c r="S25" s="447" t="str">
        <f>IF(VLOOKUP($AY$1,Data,32,FALSE)=0,"-",VLOOKUP($AY$1,Data,32,FALSE))</f>
        <v>-</v>
      </c>
      <c r="T25" s="447"/>
      <c r="U25" s="447"/>
      <c r="V25" s="447"/>
      <c r="W25" s="447"/>
      <c r="X25" s="447"/>
      <c r="Y25" s="447"/>
      <c r="Z25" s="447"/>
      <c r="AA25" s="447"/>
      <c r="AB25" s="435" t="s">
        <v>37</v>
      </c>
      <c r="AC25" s="435"/>
      <c r="AD25" s="435"/>
      <c r="AE25" s="484"/>
      <c r="AF25" s="395" t="s">
        <v>13</v>
      </c>
      <c r="AG25" s="396"/>
      <c r="AH25" s="396"/>
      <c r="AI25" s="396"/>
      <c r="AJ25" s="447" t="str">
        <f>IF(VLOOKUP($AY$1,Data,35,FALSE)=0,"-",VLOOKUP($AY$1,Data,35,FALSE))</f>
        <v>-</v>
      </c>
      <c r="AK25" s="447"/>
      <c r="AL25" s="447"/>
      <c r="AM25" s="447"/>
      <c r="AN25" s="447"/>
      <c r="AO25" s="447"/>
      <c r="AP25" s="447"/>
      <c r="AQ25" s="447"/>
      <c r="AR25" s="447"/>
      <c r="AS25" s="435" t="s">
        <v>38</v>
      </c>
      <c r="AT25" s="435"/>
      <c r="AU25" s="435"/>
      <c r="AV25" s="484"/>
    </row>
    <row r="26" spans="2:48" ht="24.75" customHeight="1">
      <c r="B26" s="472"/>
      <c r="C26" s="473"/>
      <c r="D26" s="473"/>
      <c r="E26" s="473"/>
      <c r="F26" s="473"/>
      <c r="G26" s="473"/>
      <c r="H26" s="444" t="s">
        <v>163</v>
      </c>
      <c r="I26" s="445"/>
      <c r="J26" s="445"/>
      <c r="K26" s="445"/>
      <c r="L26" s="445"/>
      <c r="M26" s="445"/>
      <c r="N26" s="446"/>
      <c r="O26" s="416" t="s">
        <v>12</v>
      </c>
      <c r="P26" s="417"/>
      <c r="Q26" s="417"/>
      <c r="R26" s="417"/>
      <c r="S26" s="414" t="str">
        <f>IF(VLOOKUP($AY$1,Data,33,FALSE)=0,"-",VLOOKUP($AY$1,Data,33,FALSE))</f>
        <v>-</v>
      </c>
      <c r="T26" s="414"/>
      <c r="U26" s="414"/>
      <c r="V26" s="414"/>
      <c r="W26" s="414"/>
      <c r="X26" s="414"/>
      <c r="Y26" s="414"/>
      <c r="Z26" s="414"/>
      <c r="AA26" s="414"/>
      <c r="AB26" s="393" t="s">
        <v>39</v>
      </c>
      <c r="AC26" s="393"/>
      <c r="AD26" s="393"/>
      <c r="AE26" s="394"/>
      <c r="AF26" s="416" t="s">
        <v>13</v>
      </c>
      <c r="AG26" s="417"/>
      <c r="AH26" s="417"/>
      <c r="AI26" s="417"/>
      <c r="AJ26" s="414" t="str">
        <f>IF(VLOOKUP($AY$1,Data,36,FALSE)=0,"-",VLOOKUP($AY$1,Data,36,FALSE))</f>
        <v>-</v>
      </c>
      <c r="AK26" s="414"/>
      <c r="AL26" s="414"/>
      <c r="AM26" s="414"/>
      <c r="AN26" s="414"/>
      <c r="AO26" s="414"/>
      <c r="AP26" s="414"/>
      <c r="AQ26" s="414"/>
      <c r="AR26" s="414"/>
      <c r="AS26" s="393" t="s">
        <v>40</v>
      </c>
      <c r="AT26" s="393"/>
      <c r="AU26" s="393"/>
      <c r="AV26" s="394"/>
    </row>
    <row r="27" spans="2:48" ht="24.75" customHeight="1">
      <c r="B27" s="474"/>
      <c r="C27" s="475"/>
      <c r="D27" s="475"/>
      <c r="E27" s="475"/>
      <c r="F27" s="475"/>
      <c r="G27" s="475"/>
      <c r="H27" s="397" t="s">
        <v>164</v>
      </c>
      <c r="I27" s="398"/>
      <c r="J27" s="398"/>
      <c r="K27" s="398"/>
      <c r="L27" s="398"/>
      <c r="M27" s="398"/>
      <c r="N27" s="399"/>
      <c r="O27" s="479" t="s">
        <v>12</v>
      </c>
      <c r="P27" s="480"/>
      <c r="Q27" s="480"/>
      <c r="R27" s="480"/>
      <c r="S27" s="483" t="str">
        <f>IF(VLOOKUP($AY$1,Data,34,FALSE)=0,"-",VLOOKUP($AY$1,Data,34,FALSE))</f>
        <v>-</v>
      </c>
      <c r="T27" s="483"/>
      <c r="U27" s="483"/>
      <c r="V27" s="483"/>
      <c r="W27" s="483"/>
      <c r="X27" s="483"/>
      <c r="Y27" s="483"/>
      <c r="Z27" s="483"/>
      <c r="AA27" s="483"/>
      <c r="AB27" s="481" t="s">
        <v>39</v>
      </c>
      <c r="AC27" s="481"/>
      <c r="AD27" s="481"/>
      <c r="AE27" s="482"/>
      <c r="AF27" s="479" t="s">
        <v>13</v>
      </c>
      <c r="AG27" s="480"/>
      <c r="AH27" s="480"/>
      <c r="AI27" s="480"/>
      <c r="AJ27" s="483" t="str">
        <f>IF(VLOOKUP($AY$1,Data,37,FALSE)=0,"-",VLOOKUP($AY$1,Data,37,FALSE))</f>
        <v>-</v>
      </c>
      <c r="AK27" s="483"/>
      <c r="AL27" s="483"/>
      <c r="AM27" s="483"/>
      <c r="AN27" s="483"/>
      <c r="AO27" s="483"/>
      <c r="AP27" s="483"/>
      <c r="AQ27" s="483"/>
      <c r="AR27" s="483"/>
      <c r="AS27" s="481" t="s">
        <v>40</v>
      </c>
      <c r="AT27" s="481"/>
      <c r="AU27" s="481"/>
      <c r="AV27" s="482"/>
    </row>
    <row r="28" spans="2:48" ht="24.75" customHeight="1">
      <c r="B28" s="476" t="s">
        <v>7</v>
      </c>
      <c r="C28" s="477"/>
      <c r="D28" s="477"/>
      <c r="E28" s="477"/>
      <c r="F28" s="477"/>
      <c r="G28" s="477"/>
      <c r="H28" s="477"/>
      <c r="I28" s="477"/>
      <c r="J28" s="477"/>
      <c r="K28" s="477"/>
      <c r="L28" s="477"/>
      <c r="M28" s="477"/>
      <c r="N28" s="478"/>
      <c r="O28" s="442" t="s">
        <v>12</v>
      </c>
      <c r="P28" s="443"/>
      <c r="Q28" s="443"/>
      <c r="R28" s="443"/>
      <c r="S28" s="485" t="str">
        <f>IF(VLOOKUP($AY$1,Data,38,FALSE)=0,"-",VLOOKUP($AY$1,Data,38,FALSE))</f>
        <v>-</v>
      </c>
      <c r="T28" s="485"/>
      <c r="U28" s="485"/>
      <c r="V28" s="485"/>
      <c r="W28" s="485"/>
      <c r="X28" s="485"/>
      <c r="Y28" s="485"/>
      <c r="Z28" s="485"/>
      <c r="AA28" s="485"/>
      <c r="AB28" s="389" t="s">
        <v>37</v>
      </c>
      <c r="AC28" s="389"/>
      <c r="AD28" s="389"/>
      <c r="AE28" s="390"/>
      <c r="AF28" s="442" t="s">
        <v>13</v>
      </c>
      <c r="AG28" s="443"/>
      <c r="AH28" s="443"/>
      <c r="AI28" s="443"/>
      <c r="AJ28" s="485" t="str">
        <f>IF(VLOOKUP($AY$1,Data,39,FALSE)=0,"-",VLOOKUP($AY$1,Data,39,FALSE))</f>
        <v>-</v>
      </c>
      <c r="AK28" s="485"/>
      <c r="AL28" s="485"/>
      <c r="AM28" s="485"/>
      <c r="AN28" s="485"/>
      <c r="AO28" s="485"/>
      <c r="AP28" s="485"/>
      <c r="AQ28" s="485"/>
      <c r="AR28" s="485"/>
      <c r="AS28" s="389" t="s">
        <v>38</v>
      </c>
      <c r="AT28" s="389"/>
      <c r="AU28" s="389"/>
      <c r="AV28" s="390"/>
    </row>
    <row r="29" spans="2:48" ht="24.75" customHeight="1">
      <c r="B29" s="476" t="s">
        <v>14</v>
      </c>
      <c r="C29" s="477"/>
      <c r="D29" s="477"/>
      <c r="E29" s="477"/>
      <c r="F29" s="477"/>
      <c r="G29" s="477"/>
      <c r="H29" s="477"/>
      <c r="I29" s="477"/>
      <c r="J29" s="477"/>
      <c r="K29" s="477"/>
      <c r="L29" s="477"/>
      <c r="M29" s="477"/>
      <c r="N29" s="478"/>
      <c r="O29" s="442" t="s">
        <v>12</v>
      </c>
      <c r="P29" s="443"/>
      <c r="Q29" s="443"/>
      <c r="R29" s="443"/>
      <c r="S29" s="485" t="str">
        <f>IF(VLOOKUP($AY$1,Data,40,FALSE)=0,"-",VLOOKUP($AY$1,Data,40,FALSE))</f>
        <v>-</v>
      </c>
      <c r="T29" s="485"/>
      <c r="U29" s="485"/>
      <c r="V29" s="485"/>
      <c r="W29" s="485"/>
      <c r="X29" s="485"/>
      <c r="Y29" s="485"/>
      <c r="Z29" s="485"/>
      <c r="AA29" s="485"/>
      <c r="AB29" s="389" t="s">
        <v>41</v>
      </c>
      <c r="AC29" s="389"/>
      <c r="AD29" s="389"/>
      <c r="AE29" s="390"/>
      <c r="AF29" s="442" t="s">
        <v>13</v>
      </c>
      <c r="AG29" s="443"/>
      <c r="AH29" s="443"/>
      <c r="AI29" s="443"/>
      <c r="AJ29" s="485" t="str">
        <f>IF(VLOOKUP($AY$1,Data,43,FALSE)=0,"-",VLOOKUP($AY$1,Data,43,FALSE))</f>
        <v>-</v>
      </c>
      <c r="AK29" s="485"/>
      <c r="AL29" s="485"/>
      <c r="AM29" s="485"/>
      <c r="AN29" s="485"/>
      <c r="AO29" s="485"/>
      <c r="AP29" s="485"/>
      <c r="AQ29" s="485"/>
      <c r="AR29" s="485"/>
      <c r="AS29" s="389" t="s">
        <v>42</v>
      </c>
      <c r="AT29" s="389"/>
      <c r="AU29" s="389"/>
      <c r="AV29" s="390"/>
    </row>
    <row r="30" spans="2:48" ht="24.75" customHeight="1">
      <c r="B30" s="476" t="s">
        <v>15</v>
      </c>
      <c r="C30" s="477"/>
      <c r="D30" s="477"/>
      <c r="E30" s="477"/>
      <c r="F30" s="477"/>
      <c r="G30" s="477"/>
      <c r="H30" s="477"/>
      <c r="I30" s="477"/>
      <c r="J30" s="477"/>
      <c r="K30" s="477"/>
      <c r="L30" s="477"/>
      <c r="M30" s="477"/>
      <c r="N30" s="478"/>
      <c r="O30" s="442" t="s">
        <v>12</v>
      </c>
      <c r="P30" s="443"/>
      <c r="Q30" s="443"/>
      <c r="R30" s="443"/>
      <c r="S30" s="485" t="str">
        <f>IF(VLOOKUP($AY$1,Data,41,FALSE)=0,"-",VLOOKUP($AY$1,Data,41,FALSE))</f>
        <v>-</v>
      </c>
      <c r="T30" s="485"/>
      <c r="U30" s="485"/>
      <c r="V30" s="485"/>
      <c r="W30" s="485"/>
      <c r="X30" s="485"/>
      <c r="Y30" s="485"/>
      <c r="Z30" s="485"/>
      <c r="AA30" s="485"/>
      <c r="AB30" s="389" t="s">
        <v>37</v>
      </c>
      <c r="AC30" s="389"/>
      <c r="AD30" s="389"/>
      <c r="AE30" s="390"/>
      <c r="AF30" s="442" t="s">
        <v>13</v>
      </c>
      <c r="AG30" s="443"/>
      <c r="AH30" s="443"/>
      <c r="AI30" s="443"/>
      <c r="AJ30" s="485" t="str">
        <f>IF(VLOOKUP($AY$1,Data,44,FALSE)=0,"-",VLOOKUP($AY$1,Data,44,FALSE))</f>
        <v>-</v>
      </c>
      <c r="AK30" s="485"/>
      <c r="AL30" s="485"/>
      <c r="AM30" s="485"/>
      <c r="AN30" s="485"/>
      <c r="AO30" s="485"/>
      <c r="AP30" s="485"/>
      <c r="AQ30" s="485"/>
      <c r="AR30" s="485"/>
      <c r="AS30" s="389" t="s">
        <v>38</v>
      </c>
      <c r="AT30" s="389"/>
      <c r="AU30" s="389"/>
      <c r="AV30" s="390"/>
    </row>
    <row r="31" spans="2:48" ht="24.75" customHeight="1">
      <c r="B31" s="466" t="s">
        <v>19</v>
      </c>
      <c r="C31" s="467"/>
      <c r="D31" s="467"/>
      <c r="E31" s="467"/>
      <c r="F31" s="467"/>
      <c r="G31" s="467"/>
      <c r="H31" s="467"/>
      <c r="I31" s="467"/>
      <c r="J31" s="467"/>
      <c r="K31" s="467"/>
      <c r="L31" s="467"/>
      <c r="M31" s="467"/>
      <c r="N31" s="468"/>
      <c r="O31" s="395" t="s">
        <v>12</v>
      </c>
      <c r="P31" s="396"/>
      <c r="Q31" s="396"/>
      <c r="R31" s="396"/>
      <c r="S31" s="447" t="str">
        <f>IF(VLOOKUP($AY$1,Data,42,FALSE)=0,"-",VLOOKUP($AY$1,Data,42,FALSE))</f>
        <v>-</v>
      </c>
      <c r="T31" s="447"/>
      <c r="U31" s="447"/>
      <c r="V31" s="447"/>
      <c r="W31" s="447"/>
      <c r="X31" s="447"/>
      <c r="Y31" s="447"/>
      <c r="Z31" s="447"/>
      <c r="AA31" s="447"/>
      <c r="AB31" s="469" t="s">
        <v>37</v>
      </c>
      <c r="AC31" s="469"/>
      <c r="AD31" s="469"/>
      <c r="AE31" s="470"/>
      <c r="AF31" s="395" t="s">
        <v>13</v>
      </c>
      <c r="AG31" s="396"/>
      <c r="AH31" s="396"/>
      <c r="AI31" s="396"/>
      <c r="AJ31" s="447" t="str">
        <f>IF(VLOOKUP($AY$1,Data,45,FALSE)=0,"-",VLOOKUP($AY$1,Data,45,FALSE))</f>
        <v>-</v>
      </c>
      <c r="AK31" s="447"/>
      <c r="AL31" s="447"/>
      <c r="AM31" s="447"/>
      <c r="AN31" s="447"/>
      <c r="AO31" s="447"/>
      <c r="AP31" s="447"/>
      <c r="AQ31" s="447"/>
      <c r="AR31" s="447"/>
      <c r="AS31" s="469" t="s">
        <v>38</v>
      </c>
      <c r="AT31" s="469"/>
      <c r="AU31" s="469"/>
      <c r="AV31" s="470"/>
    </row>
    <row r="32" spans="2:48" ht="33.75" customHeight="1">
      <c r="B32" s="466" t="s">
        <v>16</v>
      </c>
      <c r="C32" s="467"/>
      <c r="D32" s="467"/>
      <c r="E32" s="467"/>
      <c r="F32" s="467"/>
      <c r="G32" s="467"/>
      <c r="H32" s="467"/>
      <c r="I32" s="467"/>
      <c r="J32" s="467"/>
      <c r="K32" s="467"/>
      <c r="L32" s="467"/>
      <c r="M32" s="467"/>
      <c r="N32" s="468"/>
      <c r="O32" s="339" t="str">
        <f>IF(VLOOKUP($AY$1,Data,46,FALSE)=0,"-",VLOOKUP($AY$1,Data,46,FALSE))</f>
        <v>-</v>
      </c>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1"/>
    </row>
    <row r="33" spans="2:48" ht="21.75" customHeight="1">
      <c r="B33" s="476" t="s">
        <v>8</v>
      </c>
      <c r="C33" s="477"/>
      <c r="D33" s="477"/>
      <c r="E33" s="477"/>
      <c r="F33" s="477"/>
      <c r="G33" s="477"/>
      <c r="H33" s="477"/>
      <c r="I33" s="477"/>
      <c r="J33" s="477"/>
      <c r="K33" s="477"/>
      <c r="L33" s="477"/>
      <c r="M33" s="477"/>
      <c r="N33" s="478"/>
      <c r="O33" s="339" t="str">
        <f>IF(VLOOKUP($AY$1,Data,47,FALSE)=0,"-",VLOOKUP($AY$1,Data,47,FALSE))</f>
        <v>（選択して下さい）</v>
      </c>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1"/>
    </row>
    <row r="34" spans="2:48" ht="18" customHeight="1">
      <c r="B34" s="351" t="s">
        <v>2</v>
      </c>
      <c r="C34" s="486"/>
      <c r="D34" s="486"/>
      <c r="E34" s="486"/>
      <c r="F34" s="486"/>
      <c r="G34" s="486"/>
      <c r="H34" s="486"/>
      <c r="I34" s="486"/>
      <c r="J34" s="486"/>
      <c r="K34" s="486"/>
      <c r="L34" s="486"/>
      <c r="M34" s="486"/>
      <c r="N34" s="487"/>
      <c r="O34" s="342" t="s">
        <v>183</v>
      </c>
      <c r="P34" s="328"/>
      <c r="Q34" s="328"/>
      <c r="R34" s="328"/>
      <c r="S34" s="328"/>
      <c r="T34" s="343"/>
      <c r="U34" s="328" t="str">
        <f>IF(VLOOKUP($AY$1,Data,48,FALSE)=0,"-",VLOOKUP($AY$1,Data,48,FALSE))</f>
        <v>-</v>
      </c>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9"/>
    </row>
    <row r="35" spans="2:48" ht="18" customHeight="1">
      <c r="B35" s="488"/>
      <c r="C35" s="489"/>
      <c r="D35" s="489"/>
      <c r="E35" s="489"/>
      <c r="F35" s="489"/>
      <c r="G35" s="489"/>
      <c r="H35" s="489"/>
      <c r="I35" s="489"/>
      <c r="J35" s="489"/>
      <c r="K35" s="489"/>
      <c r="L35" s="489"/>
      <c r="M35" s="489"/>
      <c r="N35" s="490"/>
      <c r="O35" s="330" t="s">
        <v>64</v>
      </c>
      <c r="P35" s="331"/>
      <c r="Q35" s="331"/>
      <c r="R35" s="331"/>
      <c r="S35" s="331"/>
      <c r="T35" s="331"/>
      <c r="U35" s="331" t="str">
        <f>IF(VLOOKUP($AY$1,Data,49,FALSE)=0,"-",VLOOKUP($AY$1,Data,49,FALSE))</f>
        <v>-</v>
      </c>
      <c r="V35" s="331"/>
      <c r="W35" s="331"/>
      <c r="X35" s="331"/>
      <c r="Y35" s="331"/>
      <c r="Z35" s="331"/>
      <c r="AA35" s="331"/>
      <c r="AB35" s="331"/>
      <c r="AC35" s="331"/>
      <c r="AD35" s="331"/>
      <c r="AE35" s="331"/>
      <c r="AF35" s="331"/>
      <c r="AG35" s="332" t="s">
        <v>0</v>
      </c>
      <c r="AH35" s="332"/>
      <c r="AI35" s="332"/>
      <c r="AJ35" s="332"/>
      <c r="AK35" s="332"/>
      <c r="AL35" s="337" t="str">
        <f>IF(VLOOKUP($AY$1,Data,50,FALSE)=0,"-",VLOOKUP($AY$1,Data,50,FALSE))</f>
        <v>-</v>
      </c>
      <c r="AM35" s="337"/>
      <c r="AN35" s="337"/>
      <c r="AO35" s="337"/>
      <c r="AP35" s="337"/>
      <c r="AQ35" s="337"/>
      <c r="AR35" s="337"/>
      <c r="AS35" s="337"/>
      <c r="AT35" s="337"/>
      <c r="AU35" s="337"/>
      <c r="AV35" s="338"/>
    </row>
    <row r="36" spans="2:48" ht="18" customHeight="1">
      <c r="B36" s="351" t="s">
        <v>3</v>
      </c>
      <c r="C36" s="352"/>
      <c r="D36" s="352"/>
      <c r="E36" s="352"/>
      <c r="F36" s="352"/>
      <c r="G36" s="352"/>
      <c r="H36" s="352"/>
      <c r="I36" s="352"/>
      <c r="J36" s="352"/>
      <c r="K36" s="352"/>
      <c r="L36" s="352"/>
      <c r="M36" s="352"/>
      <c r="N36" s="353"/>
      <c r="O36" s="372" t="s">
        <v>183</v>
      </c>
      <c r="P36" s="373"/>
      <c r="Q36" s="373"/>
      <c r="R36" s="373"/>
      <c r="S36" s="373"/>
      <c r="T36" s="373"/>
      <c r="U36" s="367" t="str">
        <f>IF(VLOOKUP($AY$1,Data,51,FALSE)=0,"-",VLOOKUP($AY$1,Data,51,FALSE))</f>
        <v>-</v>
      </c>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9"/>
    </row>
    <row r="37" spans="2:48" ht="18" customHeight="1">
      <c r="B37" s="354"/>
      <c r="C37" s="355"/>
      <c r="D37" s="355"/>
      <c r="E37" s="355"/>
      <c r="F37" s="355"/>
      <c r="G37" s="355"/>
      <c r="H37" s="355"/>
      <c r="I37" s="355"/>
      <c r="J37" s="355"/>
      <c r="K37" s="355"/>
      <c r="L37" s="355"/>
      <c r="M37" s="355"/>
      <c r="N37" s="356"/>
      <c r="O37" s="368" t="s">
        <v>64</v>
      </c>
      <c r="P37" s="363"/>
      <c r="Q37" s="363"/>
      <c r="R37" s="363"/>
      <c r="S37" s="363"/>
      <c r="T37" s="363"/>
      <c r="U37" s="363" t="str">
        <f>IF(VLOOKUP($AY$1,Data,52,FALSE)=0,"-",VLOOKUP($AY$1,Data,52,FALSE))</f>
        <v>-</v>
      </c>
      <c r="V37" s="363"/>
      <c r="W37" s="363"/>
      <c r="X37" s="363"/>
      <c r="Y37" s="363"/>
      <c r="Z37" s="363"/>
      <c r="AA37" s="363"/>
      <c r="AB37" s="363"/>
      <c r="AC37" s="363"/>
      <c r="AD37" s="363"/>
      <c r="AE37" s="363"/>
      <c r="AF37" s="363"/>
      <c r="AG37" s="364" t="s">
        <v>0</v>
      </c>
      <c r="AH37" s="364"/>
      <c r="AI37" s="364"/>
      <c r="AJ37" s="364"/>
      <c r="AK37" s="364"/>
      <c r="AL37" s="365" t="str">
        <f>IF(VLOOKUP($AY$1,Data,53,FALSE)=0,"-",VLOOKUP($AY$1,Data,53,FALSE))</f>
        <v>-</v>
      </c>
      <c r="AM37" s="365"/>
      <c r="AN37" s="365"/>
      <c r="AO37" s="365"/>
      <c r="AP37" s="365"/>
      <c r="AQ37" s="365"/>
      <c r="AR37" s="365"/>
      <c r="AS37" s="365"/>
      <c r="AT37" s="365"/>
      <c r="AU37" s="365"/>
      <c r="AV37" s="366"/>
    </row>
    <row r="38" spans="2:48" ht="18" customHeight="1">
      <c r="B38" s="344" t="s">
        <v>1</v>
      </c>
      <c r="C38" s="345"/>
      <c r="D38" s="345"/>
      <c r="E38" s="345"/>
      <c r="F38" s="345"/>
      <c r="G38" s="345"/>
      <c r="H38" s="345"/>
      <c r="I38" s="345"/>
      <c r="J38" s="345"/>
      <c r="K38" s="345"/>
      <c r="L38" s="345"/>
      <c r="M38" s="345"/>
      <c r="N38" s="346"/>
      <c r="O38" s="357">
        <f>VLOOKUP($AY$1,Data,54,FALSE)</f>
        <v>0</v>
      </c>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9"/>
    </row>
    <row r="39" spans="2:48" ht="18" customHeight="1">
      <c r="B39" s="347"/>
      <c r="C39" s="345"/>
      <c r="D39" s="345"/>
      <c r="E39" s="345"/>
      <c r="F39" s="345"/>
      <c r="G39" s="345"/>
      <c r="H39" s="345"/>
      <c r="I39" s="345"/>
      <c r="J39" s="345"/>
      <c r="K39" s="345"/>
      <c r="L39" s="345"/>
      <c r="M39" s="345"/>
      <c r="N39" s="346"/>
      <c r="O39" s="360"/>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2"/>
    </row>
    <row r="40" spans="2:48" ht="18" customHeight="1">
      <c r="B40" s="347"/>
      <c r="C40" s="345"/>
      <c r="D40" s="345"/>
      <c r="E40" s="345"/>
      <c r="F40" s="345"/>
      <c r="G40" s="345"/>
      <c r="H40" s="345"/>
      <c r="I40" s="345"/>
      <c r="J40" s="345"/>
      <c r="K40" s="345"/>
      <c r="L40" s="345"/>
      <c r="M40" s="345"/>
      <c r="N40" s="346"/>
      <c r="O40" s="360"/>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2"/>
    </row>
    <row r="41" spans="2:48" ht="18" customHeight="1">
      <c r="B41" s="347"/>
      <c r="C41" s="345"/>
      <c r="D41" s="345"/>
      <c r="E41" s="345"/>
      <c r="F41" s="345"/>
      <c r="G41" s="345"/>
      <c r="H41" s="345"/>
      <c r="I41" s="345"/>
      <c r="J41" s="345"/>
      <c r="K41" s="345"/>
      <c r="L41" s="345"/>
      <c r="M41" s="345"/>
      <c r="N41" s="346"/>
      <c r="O41" s="196"/>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8"/>
    </row>
    <row r="42" spans="2:48" ht="18" customHeight="1">
      <c r="B42" s="348"/>
      <c r="C42" s="349"/>
      <c r="D42" s="349"/>
      <c r="E42" s="349"/>
      <c r="F42" s="349"/>
      <c r="G42" s="349"/>
      <c r="H42" s="349"/>
      <c r="I42" s="349"/>
      <c r="J42" s="349"/>
      <c r="K42" s="349"/>
      <c r="L42" s="349"/>
      <c r="M42" s="349"/>
      <c r="N42" s="350"/>
      <c r="O42" s="369"/>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1"/>
    </row>
  </sheetData>
  <sheetProtection/>
  <mergeCells count="164">
    <mergeCell ref="AS20:AV20"/>
    <mergeCell ref="AS18:AV18"/>
    <mergeCell ref="AS19:AV19"/>
    <mergeCell ref="AB18:AE18"/>
    <mergeCell ref="AJ19:AR19"/>
    <mergeCell ref="AK18:AQ18"/>
    <mergeCell ref="AF18:AI18"/>
    <mergeCell ref="AF19:AI19"/>
    <mergeCell ref="AB20:AE20"/>
    <mergeCell ref="AB19:AE19"/>
    <mergeCell ref="AB30:AE30"/>
    <mergeCell ref="AJ29:AR29"/>
    <mergeCell ref="AJ31:AR31"/>
    <mergeCell ref="AI9:AV9"/>
    <mergeCell ref="O8:AH9"/>
    <mergeCell ref="AS16:AV16"/>
    <mergeCell ref="AJ16:AR16"/>
    <mergeCell ref="AJ17:AR17"/>
    <mergeCell ref="AS27:AV27"/>
    <mergeCell ref="AS26:AV26"/>
    <mergeCell ref="AB22:AE22"/>
    <mergeCell ref="AF23:AI23"/>
    <mergeCell ref="AS24:AV24"/>
    <mergeCell ref="AJ25:AR25"/>
    <mergeCell ref="AJ24:AR24"/>
    <mergeCell ref="AS23:AV23"/>
    <mergeCell ref="AB23:AE23"/>
    <mergeCell ref="AS22:AV22"/>
    <mergeCell ref="AF22:AI22"/>
    <mergeCell ref="AJ23:AR23"/>
    <mergeCell ref="AB21:AE21"/>
    <mergeCell ref="O21:R21"/>
    <mergeCell ref="O22:R22"/>
    <mergeCell ref="AB25:AE25"/>
    <mergeCell ref="AB24:AE24"/>
    <mergeCell ref="AF21:AI21"/>
    <mergeCell ref="O23:R23"/>
    <mergeCell ref="S24:AA24"/>
    <mergeCell ref="S23:AA23"/>
    <mergeCell ref="S21:AA21"/>
    <mergeCell ref="AS21:AV21"/>
    <mergeCell ref="H24:N24"/>
    <mergeCell ref="O24:R24"/>
    <mergeCell ref="AJ20:AR20"/>
    <mergeCell ref="AJ21:AR21"/>
    <mergeCell ref="AJ22:AR22"/>
    <mergeCell ref="AF20:AI20"/>
    <mergeCell ref="S20:AA20"/>
    <mergeCell ref="H23:N23"/>
    <mergeCell ref="S22:AA22"/>
    <mergeCell ref="B34:N35"/>
    <mergeCell ref="AF31:AI31"/>
    <mergeCell ref="S28:AA28"/>
    <mergeCell ref="AB31:AE31"/>
    <mergeCell ref="AB26:AE26"/>
    <mergeCell ref="B22:G24"/>
    <mergeCell ref="B33:N33"/>
    <mergeCell ref="B31:N31"/>
    <mergeCell ref="O28:R28"/>
    <mergeCell ref="B28:N28"/>
    <mergeCell ref="O39:AV39"/>
    <mergeCell ref="AF24:AI24"/>
    <mergeCell ref="B30:N30"/>
    <mergeCell ref="AS25:AV25"/>
    <mergeCell ref="AF27:AI27"/>
    <mergeCell ref="AJ30:AR30"/>
    <mergeCell ref="AJ28:AR28"/>
    <mergeCell ref="S30:AA30"/>
    <mergeCell ref="S27:AA27"/>
    <mergeCell ref="S29:AA29"/>
    <mergeCell ref="B25:G27"/>
    <mergeCell ref="B29:N29"/>
    <mergeCell ref="O27:R27"/>
    <mergeCell ref="AS28:AV28"/>
    <mergeCell ref="AJ26:AR26"/>
    <mergeCell ref="AF25:AI25"/>
    <mergeCell ref="AB27:AE27"/>
    <mergeCell ref="AJ27:AR27"/>
    <mergeCell ref="AB28:AE28"/>
    <mergeCell ref="AB29:AE29"/>
    <mergeCell ref="B32:N32"/>
    <mergeCell ref="O31:R31"/>
    <mergeCell ref="O29:R29"/>
    <mergeCell ref="O30:R30"/>
    <mergeCell ref="O32:AV32"/>
    <mergeCell ref="AF29:AI29"/>
    <mergeCell ref="AS31:AV31"/>
    <mergeCell ref="AS29:AV29"/>
    <mergeCell ref="S31:AA31"/>
    <mergeCell ref="AF30:AI30"/>
    <mergeCell ref="O20:R20"/>
    <mergeCell ref="B12:N13"/>
    <mergeCell ref="H22:N22"/>
    <mergeCell ref="O18:R18"/>
    <mergeCell ref="O17:R17"/>
    <mergeCell ref="O19:R19"/>
    <mergeCell ref="H16:N16"/>
    <mergeCell ref="H17:N17"/>
    <mergeCell ref="B16:G21"/>
    <mergeCell ref="H18:N18"/>
    <mergeCell ref="O26:R26"/>
    <mergeCell ref="AF28:AI28"/>
    <mergeCell ref="H26:N26"/>
    <mergeCell ref="S25:AA25"/>
    <mergeCell ref="AF26:AI26"/>
    <mergeCell ref="H27:N27"/>
    <mergeCell ref="H25:N25"/>
    <mergeCell ref="S26:AA26"/>
    <mergeCell ref="B1:AV1"/>
    <mergeCell ref="B10:N11"/>
    <mergeCell ref="O10:AV11"/>
    <mergeCell ref="AM5:AQ5"/>
    <mergeCell ref="AR5:AV5"/>
    <mergeCell ref="V6:AV6"/>
    <mergeCell ref="B5:N5"/>
    <mergeCell ref="AI8:AV8"/>
    <mergeCell ref="B3:N3"/>
    <mergeCell ref="B8:N9"/>
    <mergeCell ref="S17:AA17"/>
    <mergeCell ref="AF16:AI16"/>
    <mergeCell ref="AB16:AE16"/>
    <mergeCell ref="AF17:AI17"/>
    <mergeCell ref="AB17:AE17"/>
    <mergeCell ref="O14:AV15"/>
    <mergeCell ref="H21:N21"/>
    <mergeCell ref="B6:N7"/>
    <mergeCell ref="T18:Z18"/>
    <mergeCell ref="H20:N20"/>
    <mergeCell ref="H19:N19"/>
    <mergeCell ref="S16:AA16"/>
    <mergeCell ref="O16:R16"/>
    <mergeCell ref="S19:AA19"/>
    <mergeCell ref="B14:N15"/>
    <mergeCell ref="O7:AV7"/>
    <mergeCell ref="O36:T36"/>
    <mergeCell ref="O3:AV3"/>
    <mergeCell ref="O4:AV4"/>
    <mergeCell ref="AM12:AV12"/>
    <mergeCell ref="AM13:AV13"/>
    <mergeCell ref="O12:AL13"/>
    <mergeCell ref="AS30:AV30"/>
    <mergeCell ref="O5:AL5"/>
    <mergeCell ref="AS17:AV17"/>
    <mergeCell ref="O25:R25"/>
    <mergeCell ref="B38:N42"/>
    <mergeCell ref="B36:N37"/>
    <mergeCell ref="O38:AV38"/>
    <mergeCell ref="O40:AV40"/>
    <mergeCell ref="U37:AF37"/>
    <mergeCell ref="AG37:AK37"/>
    <mergeCell ref="AL37:AV37"/>
    <mergeCell ref="U36:AV36"/>
    <mergeCell ref="O37:T37"/>
    <mergeCell ref="O42:AV42"/>
    <mergeCell ref="B4:N4"/>
    <mergeCell ref="U34:AV34"/>
    <mergeCell ref="O35:T35"/>
    <mergeCell ref="U35:AF35"/>
    <mergeCell ref="AG35:AK35"/>
    <mergeCell ref="O6:P6"/>
    <mergeCell ref="Q6:U6"/>
    <mergeCell ref="AL35:AV35"/>
    <mergeCell ref="O33:AV33"/>
    <mergeCell ref="O34:T34"/>
  </mergeCells>
  <dataValidations count="2">
    <dataValidation type="list" allowBlank="1" showInputMessage="1" showErrorMessage="1" sqref="AS17:AV17">
      <formula1>"kＷ,Ａ,kＶA"</formula1>
    </dataValidation>
    <dataValidation type="list" allowBlank="1" showInputMessage="1" showErrorMessage="1" sqref="AB17:AE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AY42"/>
  <sheetViews>
    <sheetView showZeros="0" view="pageBreakPreview" zoomScale="90" zoomScaleSheetLayoutView="90" zoomScalePageLayoutView="0" workbookViewId="0" topLeftCell="A1">
      <selection activeCell="O33" sqref="O33:AV3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423" t="s">
        <v>280</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X1" s="33" t="s">
        <v>82</v>
      </c>
      <c r="AY1" s="34">
        <v>1</v>
      </c>
    </row>
    <row r="2" spans="2:48" ht="9.7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7"/>
      <c r="AT2" s="157"/>
      <c r="AU2" s="157"/>
      <c r="AV2" s="158"/>
    </row>
    <row r="3" spans="2:48" ht="15.75" customHeight="1">
      <c r="B3" s="405" t="s">
        <v>214</v>
      </c>
      <c r="C3" s="406"/>
      <c r="D3" s="406"/>
      <c r="E3" s="406"/>
      <c r="F3" s="406"/>
      <c r="G3" s="406"/>
      <c r="H3" s="406"/>
      <c r="I3" s="406"/>
      <c r="J3" s="406"/>
      <c r="K3" s="406"/>
      <c r="L3" s="406"/>
      <c r="M3" s="406"/>
      <c r="N3" s="407"/>
      <c r="O3" s="498" t="s">
        <v>305</v>
      </c>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500"/>
    </row>
    <row r="4" spans="2:48" ht="21" customHeight="1">
      <c r="B4" s="325" t="s">
        <v>260</v>
      </c>
      <c r="C4" s="326"/>
      <c r="D4" s="326"/>
      <c r="E4" s="326"/>
      <c r="F4" s="326"/>
      <c r="G4" s="326"/>
      <c r="H4" s="326"/>
      <c r="I4" s="326"/>
      <c r="J4" s="326"/>
      <c r="K4" s="326"/>
      <c r="L4" s="326"/>
      <c r="M4" s="326"/>
      <c r="N4" s="327"/>
      <c r="O4" s="501" t="s">
        <v>304</v>
      </c>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3"/>
    </row>
    <row r="5" spans="2:48" ht="23.25" customHeight="1">
      <c r="B5" s="438" t="s">
        <v>281</v>
      </c>
      <c r="C5" s="439"/>
      <c r="D5" s="439"/>
      <c r="E5" s="439"/>
      <c r="F5" s="439"/>
      <c r="G5" s="439"/>
      <c r="H5" s="439"/>
      <c r="I5" s="439"/>
      <c r="J5" s="439"/>
      <c r="K5" s="439"/>
      <c r="L5" s="439"/>
      <c r="M5" s="439"/>
      <c r="N5" s="440"/>
      <c r="O5" s="603" t="s">
        <v>303</v>
      </c>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5"/>
    </row>
    <row r="6" spans="2:48" ht="18" customHeight="1">
      <c r="B6" s="351" t="s">
        <v>58</v>
      </c>
      <c r="C6" s="352"/>
      <c r="D6" s="352"/>
      <c r="E6" s="352"/>
      <c r="F6" s="352"/>
      <c r="G6" s="352"/>
      <c r="H6" s="352"/>
      <c r="I6" s="352"/>
      <c r="J6" s="352"/>
      <c r="K6" s="352"/>
      <c r="L6" s="352"/>
      <c r="M6" s="352"/>
      <c r="N6" s="353"/>
      <c r="O6" s="504" t="s">
        <v>210</v>
      </c>
      <c r="P6" s="505"/>
      <c r="Q6" s="506" t="s">
        <v>302</v>
      </c>
      <c r="R6" s="507"/>
      <c r="S6" s="507"/>
      <c r="T6" s="507"/>
      <c r="U6" s="507"/>
      <c r="V6" s="508"/>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10"/>
    </row>
    <row r="7" spans="2:48" ht="18" customHeight="1">
      <c r="B7" s="354"/>
      <c r="C7" s="355"/>
      <c r="D7" s="355"/>
      <c r="E7" s="355"/>
      <c r="F7" s="355"/>
      <c r="G7" s="355"/>
      <c r="H7" s="355"/>
      <c r="I7" s="355"/>
      <c r="J7" s="355"/>
      <c r="K7" s="355"/>
      <c r="L7" s="355"/>
      <c r="M7" s="355"/>
      <c r="N7" s="356"/>
      <c r="O7" s="511" t="s">
        <v>312</v>
      </c>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3"/>
    </row>
    <row r="8" spans="2:48" ht="17.25" customHeight="1">
      <c r="B8" s="351" t="s">
        <v>36</v>
      </c>
      <c r="C8" s="352"/>
      <c r="D8" s="352"/>
      <c r="E8" s="352"/>
      <c r="F8" s="352"/>
      <c r="G8" s="352"/>
      <c r="H8" s="352"/>
      <c r="I8" s="352"/>
      <c r="J8" s="352"/>
      <c r="K8" s="352"/>
      <c r="L8" s="352"/>
      <c r="M8" s="352"/>
      <c r="N8" s="353"/>
      <c r="O8" s="514" t="s">
        <v>306</v>
      </c>
      <c r="P8" s="515"/>
      <c r="Q8" s="515"/>
      <c r="R8" s="515"/>
      <c r="S8" s="515"/>
      <c r="T8" s="515"/>
      <c r="U8" s="515"/>
      <c r="V8" s="515"/>
      <c r="W8" s="515"/>
      <c r="X8" s="515"/>
      <c r="Y8" s="515"/>
      <c r="Z8" s="515"/>
      <c r="AA8" s="515"/>
      <c r="AB8" s="515"/>
      <c r="AC8" s="515"/>
      <c r="AD8" s="515"/>
      <c r="AE8" s="515"/>
      <c r="AF8" s="515"/>
      <c r="AG8" s="515"/>
      <c r="AH8" s="516"/>
      <c r="AI8" s="520" t="s">
        <v>167</v>
      </c>
      <c r="AJ8" s="520"/>
      <c r="AK8" s="520"/>
      <c r="AL8" s="520"/>
      <c r="AM8" s="520"/>
      <c r="AN8" s="520"/>
      <c r="AO8" s="520"/>
      <c r="AP8" s="520"/>
      <c r="AQ8" s="520"/>
      <c r="AR8" s="520"/>
      <c r="AS8" s="520"/>
      <c r="AT8" s="520"/>
      <c r="AU8" s="520"/>
      <c r="AV8" s="520"/>
    </row>
    <row r="9" spans="2:48" ht="17.25" customHeight="1">
      <c r="B9" s="354"/>
      <c r="C9" s="355"/>
      <c r="D9" s="355"/>
      <c r="E9" s="355"/>
      <c r="F9" s="355"/>
      <c r="G9" s="355"/>
      <c r="H9" s="355"/>
      <c r="I9" s="355"/>
      <c r="J9" s="355"/>
      <c r="K9" s="355"/>
      <c r="L9" s="355"/>
      <c r="M9" s="355"/>
      <c r="N9" s="356"/>
      <c r="O9" s="517"/>
      <c r="P9" s="518"/>
      <c r="Q9" s="518"/>
      <c r="R9" s="518"/>
      <c r="S9" s="518"/>
      <c r="T9" s="518"/>
      <c r="U9" s="518"/>
      <c r="V9" s="518"/>
      <c r="W9" s="518"/>
      <c r="X9" s="518"/>
      <c r="Y9" s="518"/>
      <c r="Z9" s="518"/>
      <c r="AA9" s="518"/>
      <c r="AB9" s="518"/>
      <c r="AC9" s="518"/>
      <c r="AD9" s="518"/>
      <c r="AE9" s="518"/>
      <c r="AF9" s="518"/>
      <c r="AG9" s="518"/>
      <c r="AH9" s="519"/>
      <c r="AI9" s="521" t="s">
        <v>307</v>
      </c>
      <c r="AJ9" s="521"/>
      <c r="AK9" s="521"/>
      <c r="AL9" s="521"/>
      <c r="AM9" s="521"/>
      <c r="AN9" s="521"/>
      <c r="AO9" s="521"/>
      <c r="AP9" s="521"/>
      <c r="AQ9" s="521"/>
      <c r="AR9" s="521"/>
      <c r="AS9" s="521"/>
      <c r="AT9" s="521"/>
      <c r="AU9" s="521"/>
      <c r="AV9" s="521"/>
    </row>
    <row r="10" spans="2:48" ht="15.75" customHeight="1">
      <c r="B10" s="425" t="s">
        <v>162</v>
      </c>
      <c r="C10" s="352"/>
      <c r="D10" s="352"/>
      <c r="E10" s="352"/>
      <c r="F10" s="352"/>
      <c r="G10" s="352"/>
      <c r="H10" s="352"/>
      <c r="I10" s="352"/>
      <c r="J10" s="352"/>
      <c r="K10" s="352"/>
      <c r="L10" s="352"/>
      <c r="M10" s="352"/>
      <c r="N10" s="353"/>
      <c r="O10" s="522" t="str">
        <f>VLOOKUP($AY$1,Data,11,FALSE)</f>
        <v>（選択して下さい）</v>
      </c>
      <c r="P10" s="523"/>
      <c r="Q10" s="523"/>
      <c r="R10" s="523"/>
      <c r="S10" s="523"/>
      <c r="T10" s="523"/>
      <c r="U10" s="523"/>
      <c r="V10" s="523"/>
      <c r="W10" s="523"/>
      <c r="X10" s="523"/>
      <c r="Y10" s="523"/>
      <c r="Z10" s="523"/>
      <c r="AA10" s="523"/>
      <c r="AB10" s="523"/>
      <c r="AC10" s="523"/>
      <c r="AD10" s="523"/>
      <c r="AE10" s="523"/>
      <c r="AF10" s="523"/>
      <c r="AG10" s="523"/>
      <c r="AH10" s="523"/>
      <c r="AI10" s="523"/>
      <c r="AJ10" s="524"/>
      <c r="AK10" s="524"/>
      <c r="AL10" s="524"/>
      <c r="AM10" s="524"/>
      <c r="AN10" s="524"/>
      <c r="AO10" s="524"/>
      <c r="AP10" s="524"/>
      <c r="AQ10" s="524"/>
      <c r="AR10" s="524"/>
      <c r="AS10" s="524"/>
      <c r="AT10" s="524"/>
      <c r="AU10" s="524"/>
      <c r="AV10" s="525"/>
    </row>
    <row r="11" spans="2:48" ht="15.75" customHeight="1">
      <c r="B11" s="354"/>
      <c r="C11" s="355"/>
      <c r="D11" s="355"/>
      <c r="E11" s="355"/>
      <c r="F11" s="355"/>
      <c r="G11" s="355"/>
      <c r="H11" s="355"/>
      <c r="I11" s="355"/>
      <c r="J11" s="355"/>
      <c r="K11" s="355"/>
      <c r="L11" s="355"/>
      <c r="M11" s="355"/>
      <c r="N11" s="356"/>
      <c r="O11" s="325"/>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7"/>
    </row>
    <row r="12" spans="2:48" ht="18" customHeight="1">
      <c r="B12" s="453" t="s">
        <v>165</v>
      </c>
      <c r="C12" s="454"/>
      <c r="D12" s="454"/>
      <c r="E12" s="454"/>
      <c r="F12" s="454"/>
      <c r="G12" s="454"/>
      <c r="H12" s="454"/>
      <c r="I12" s="454"/>
      <c r="J12" s="454"/>
      <c r="K12" s="454"/>
      <c r="L12" s="454"/>
      <c r="M12" s="454"/>
      <c r="N12" s="455"/>
      <c r="O12" s="526">
        <v>43556</v>
      </c>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8"/>
      <c r="AM12" s="532" t="s">
        <v>158</v>
      </c>
      <c r="AN12" s="533"/>
      <c r="AO12" s="533"/>
      <c r="AP12" s="533"/>
      <c r="AQ12" s="533"/>
      <c r="AR12" s="533"/>
      <c r="AS12" s="533"/>
      <c r="AT12" s="533"/>
      <c r="AU12" s="533"/>
      <c r="AV12" s="534"/>
    </row>
    <row r="13" spans="2:48" ht="18" customHeight="1">
      <c r="B13" s="456"/>
      <c r="C13" s="457"/>
      <c r="D13" s="457"/>
      <c r="E13" s="457"/>
      <c r="F13" s="457"/>
      <c r="G13" s="457"/>
      <c r="H13" s="457"/>
      <c r="I13" s="457"/>
      <c r="J13" s="457"/>
      <c r="K13" s="457"/>
      <c r="L13" s="457"/>
      <c r="M13" s="457"/>
      <c r="N13" s="458"/>
      <c r="O13" s="529"/>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1"/>
      <c r="AM13" s="532">
        <f>VLOOKUP($AY$1,Data,12,FALSE)</f>
        <v>0</v>
      </c>
      <c r="AN13" s="533"/>
      <c r="AO13" s="533"/>
      <c r="AP13" s="533"/>
      <c r="AQ13" s="533"/>
      <c r="AR13" s="533"/>
      <c r="AS13" s="533"/>
      <c r="AT13" s="533"/>
      <c r="AU13" s="533"/>
      <c r="AV13" s="534"/>
    </row>
    <row r="14" spans="2:48" s="82" customFormat="1" ht="18" customHeight="1">
      <c r="B14" s="405" t="s">
        <v>282</v>
      </c>
      <c r="C14" s="406"/>
      <c r="D14" s="406"/>
      <c r="E14" s="406"/>
      <c r="F14" s="406"/>
      <c r="G14" s="406"/>
      <c r="H14" s="406"/>
      <c r="I14" s="406"/>
      <c r="J14" s="406"/>
      <c r="K14" s="406"/>
      <c r="L14" s="406"/>
      <c r="M14" s="406"/>
      <c r="N14" s="407"/>
      <c r="O14" s="535" t="str">
        <f>VLOOKUP($AY$1,Data,13,FALSE)</f>
        <v>（選択して下さい）</v>
      </c>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7"/>
    </row>
    <row r="15" spans="2:48" s="82" customFormat="1" ht="18" customHeight="1">
      <c r="B15" s="408"/>
      <c r="C15" s="409"/>
      <c r="D15" s="409"/>
      <c r="E15" s="409"/>
      <c r="F15" s="409"/>
      <c r="G15" s="409"/>
      <c r="H15" s="409"/>
      <c r="I15" s="409"/>
      <c r="J15" s="409"/>
      <c r="K15" s="409"/>
      <c r="L15" s="409"/>
      <c r="M15" s="409"/>
      <c r="N15" s="410"/>
      <c r="O15" s="538"/>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40"/>
    </row>
    <row r="16" spans="2:48" ht="24.75" customHeight="1">
      <c r="B16" s="351" t="s">
        <v>9</v>
      </c>
      <c r="C16" s="352"/>
      <c r="D16" s="352"/>
      <c r="E16" s="352"/>
      <c r="F16" s="352"/>
      <c r="G16" s="459"/>
      <c r="H16" s="448" t="s">
        <v>4</v>
      </c>
      <c r="I16" s="449"/>
      <c r="J16" s="449"/>
      <c r="K16" s="449"/>
      <c r="L16" s="449"/>
      <c r="M16" s="449"/>
      <c r="N16" s="450"/>
      <c r="O16" s="541" t="s">
        <v>12</v>
      </c>
      <c r="P16" s="542"/>
      <c r="Q16" s="542"/>
      <c r="R16" s="542"/>
      <c r="S16" s="543" t="s">
        <v>26</v>
      </c>
      <c r="T16" s="543"/>
      <c r="U16" s="543"/>
      <c r="V16" s="543"/>
      <c r="W16" s="543"/>
      <c r="X16" s="543"/>
      <c r="Y16" s="543"/>
      <c r="Z16" s="543"/>
      <c r="AA16" s="543"/>
      <c r="AB16" s="544"/>
      <c r="AC16" s="544"/>
      <c r="AD16" s="544"/>
      <c r="AE16" s="545"/>
      <c r="AF16" s="541" t="s">
        <v>13</v>
      </c>
      <c r="AG16" s="542"/>
      <c r="AH16" s="542"/>
      <c r="AI16" s="542"/>
      <c r="AJ16" s="544" t="str">
        <f>IF(VLOOKUP($AY$1,Data,14,FALSE)=0,"-",VLOOKUP($AY$1,Data,14,FALSE))</f>
        <v>-</v>
      </c>
      <c r="AK16" s="544"/>
      <c r="AL16" s="544"/>
      <c r="AM16" s="544"/>
      <c r="AN16" s="544"/>
      <c r="AO16" s="544"/>
      <c r="AP16" s="544"/>
      <c r="AQ16" s="544"/>
      <c r="AR16" s="544"/>
      <c r="AS16" s="544"/>
      <c r="AT16" s="544"/>
      <c r="AU16" s="544"/>
      <c r="AV16" s="545"/>
    </row>
    <row r="17" spans="2:48" ht="24.75" customHeight="1">
      <c r="B17" s="344"/>
      <c r="C17" s="460"/>
      <c r="D17" s="460"/>
      <c r="E17" s="460"/>
      <c r="F17" s="460"/>
      <c r="G17" s="461"/>
      <c r="H17" s="444" t="s">
        <v>5</v>
      </c>
      <c r="I17" s="445"/>
      <c r="J17" s="445"/>
      <c r="K17" s="445"/>
      <c r="L17" s="445"/>
      <c r="M17" s="445"/>
      <c r="N17" s="446"/>
      <c r="O17" s="549" t="s">
        <v>12</v>
      </c>
      <c r="P17" s="550"/>
      <c r="Q17" s="550"/>
      <c r="R17" s="550"/>
      <c r="S17" s="551">
        <v>100</v>
      </c>
      <c r="T17" s="551"/>
      <c r="U17" s="551"/>
      <c r="V17" s="551"/>
      <c r="W17" s="551"/>
      <c r="X17" s="551"/>
      <c r="Y17" s="551"/>
      <c r="Z17" s="551"/>
      <c r="AA17" s="551"/>
      <c r="AB17" s="547" t="s">
        <v>252</v>
      </c>
      <c r="AC17" s="547"/>
      <c r="AD17" s="547"/>
      <c r="AE17" s="548"/>
      <c r="AF17" s="549" t="s">
        <v>13</v>
      </c>
      <c r="AG17" s="550"/>
      <c r="AH17" s="550"/>
      <c r="AI17" s="550"/>
      <c r="AJ17" s="552" t="str">
        <f>IF(VLOOKUP($AY$1,Data,16,FALSE)=0,"-",VLOOKUP($AY$1,Data,16,FALSE))</f>
        <v>-</v>
      </c>
      <c r="AK17" s="552"/>
      <c r="AL17" s="552"/>
      <c r="AM17" s="552"/>
      <c r="AN17" s="552"/>
      <c r="AO17" s="552"/>
      <c r="AP17" s="552"/>
      <c r="AQ17" s="552"/>
      <c r="AR17" s="552"/>
      <c r="AS17" s="547" t="s">
        <v>252</v>
      </c>
      <c r="AT17" s="547"/>
      <c r="AU17" s="547"/>
      <c r="AV17" s="548"/>
    </row>
    <row r="18" spans="2:48" ht="24.75" customHeight="1">
      <c r="B18" s="344"/>
      <c r="C18" s="460"/>
      <c r="D18" s="460"/>
      <c r="E18" s="460"/>
      <c r="F18" s="460"/>
      <c r="G18" s="461"/>
      <c r="H18" s="463" t="s">
        <v>20</v>
      </c>
      <c r="I18" s="464"/>
      <c r="J18" s="464"/>
      <c r="K18" s="464"/>
      <c r="L18" s="464"/>
      <c r="M18" s="464"/>
      <c r="N18" s="465"/>
      <c r="O18" s="556" t="s">
        <v>12</v>
      </c>
      <c r="P18" s="557"/>
      <c r="Q18" s="557"/>
      <c r="R18" s="557"/>
      <c r="S18" s="159" t="s">
        <v>83</v>
      </c>
      <c r="T18" s="546" t="str">
        <f>IF(VLOOKUP($AY$1,Data,22,FALSE)=0,"-",VLOOKUP($AY$1,Data,22,FALSE))</f>
        <v>-</v>
      </c>
      <c r="U18" s="546"/>
      <c r="V18" s="546"/>
      <c r="W18" s="546"/>
      <c r="X18" s="546"/>
      <c r="Y18" s="546"/>
      <c r="Z18" s="546"/>
      <c r="AA18" s="159" t="s">
        <v>84</v>
      </c>
      <c r="AB18" s="547" t="s">
        <v>37</v>
      </c>
      <c r="AC18" s="547"/>
      <c r="AD18" s="547"/>
      <c r="AE18" s="548"/>
      <c r="AF18" s="556" t="s">
        <v>13</v>
      </c>
      <c r="AG18" s="557"/>
      <c r="AH18" s="557"/>
      <c r="AI18" s="557"/>
      <c r="AJ18" s="159" t="s">
        <v>83</v>
      </c>
      <c r="AK18" s="546" t="str">
        <f>IF(VLOOKUP($AY$1,Data,17,FALSE)=0,"-",VLOOKUP($AY$1,Data,17,FALSE))</f>
        <v>-</v>
      </c>
      <c r="AL18" s="546"/>
      <c r="AM18" s="546"/>
      <c r="AN18" s="546"/>
      <c r="AO18" s="546"/>
      <c r="AP18" s="546"/>
      <c r="AQ18" s="546"/>
      <c r="AR18" s="159" t="s">
        <v>84</v>
      </c>
      <c r="AS18" s="547" t="s">
        <v>37</v>
      </c>
      <c r="AT18" s="547"/>
      <c r="AU18" s="547"/>
      <c r="AV18" s="548"/>
    </row>
    <row r="19" spans="2:48" ht="24.75" customHeight="1">
      <c r="B19" s="344"/>
      <c r="C19" s="460"/>
      <c r="D19" s="460"/>
      <c r="E19" s="460"/>
      <c r="F19" s="460"/>
      <c r="G19" s="461"/>
      <c r="H19" s="401" t="s">
        <v>6</v>
      </c>
      <c r="I19" s="402"/>
      <c r="J19" s="402"/>
      <c r="K19" s="402"/>
      <c r="L19" s="402"/>
      <c r="M19" s="402"/>
      <c r="N19" s="403"/>
      <c r="O19" s="556" t="s">
        <v>12</v>
      </c>
      <c r="P19" s="557"/>
      <c r="Q19" s="557"/>
      <c r="R19" s="557"/>
      <c r="S19" s="553" t="s">
        <v>308</v>
      </c>
      <c r="T19" s="553"/>
      <c r="U19" s="553"/>
      <c r="V19" s="553"/>
      <c r="W19" s="553"/>
      <c r="X19" s="553"/>
      <c r="Y19" s="553"/>
      <c r="Z19" s="553"/>
      <c r="AA19" s="553"/>
      <c r="AB19" s="554"/>
      <c r="AC19" s="554"/>
      <c r="AD19" s="554"/>
      <c r="AE19" s="555"/>
      <c r="AF19" s="556" t="s">
        <v>13</v>
      </c>
      <c r="AG19" s="557"/>
      <c r="AH19" s="557"/>
      <c r="AI19" s="557"/>
      <c r="AJ19" s="546" t="str">
        <f>IF(VLOOKUP($AY$1,Data,18,FALSE)=0,"-",VLOOKUP($AY$1,Data,18,FALSE))</f>
        <v>-</v>
      </c>
      <c r="AK19" s="546"/>
      <c r="AL19" s="546"/>
      <c r="AM19" s="546"/>
      <c r="AN19" s="546"/>
      <c r="AO19" s="546"/>
      <c r="AP19" s="546"/>
      <c r="AQ19" s="546"/>
      <c r="AR19" s="546"/>
      <c r="AS19" s="554"/>
      <c r="AT19" s="554"/>
      <c r="AU19" s="554"/>
      <c r="AV19" s="555"/>
    </row>
    <row r="20" spans="2:48" ht="24.75" customHeight="1">
      <c r="B20" s="344"/>
      <c r="C20" s="460"/>
      <c r="D20" s="460"/>
      <c r="E20" s="460"/>
      <c r="F20" s="460"/>
      <c r="G20" s="461"/>
      <c r="H20" s="401" t="s">
        <v>163</v>
      </c>
      <c r="I20" s="402"/>
      <c r="J20" s="402"/>
      <c r="K20" s="402"/>
      <c r="L20" s="402"/>
      <c r="M20" s="402"/>
      <c r="N20" s="403"/>
      <c r="O20" s="556" t="s">
        <v>12</v>
      </c>
      <c r="P20" s="557"/>
      <c r="Q20" s="557"/>
      <c r="R20" s="557"/>
      <c r="S20" s="553">
        <v>6600</v>
      </c>
      <c r="T20" s="553"/>
      <c r="U20" s="553"/>
      <c r="V20" s="553"/>
      <c r="W20" s="553"/>
      <c r="X20" s="553"/>
      <c r="Y20" s="553"/>
      <c r="Z20" s="553"/>
      <c r="AA20" s="553"/>
      <c r="AB20" s="558" t="s">
        <v>39</v>
      </c>
      <c r="AC20" s="558"/>
      <c r="AD20" s="558"/>
      <c r="AE20" s="559"/>
      <c r="AF20" s="556" t="s">
        <v>13</v>
      </c>
      <c r="AG20" s="557"/>
      <c r="AH20" s="557"/>
      <c r="AI20" s="557"/>
      <c r="AJ20" s="546" t="str">
        <f>IF(VLOOKUP($AY$1,Data,19,FALSE)=0,"-",VLOOKUP($AY$1,Data,19,FALSE))</f>
        <v>-</v>
      </c>
      <c r="AK20" s="546"/>
      <c r="AL20" s="546"/>
      <c r="AM20" s="546"/>
      <c r="AN20" s="546"/>
      <c r="AO20" s="546"/>
      <c r="AP20" s="546"/>
      <c r="AQ20" s="546"/>
      <c r="AR20" s="546"/>
      <c r="AS20" s="558" t="s">
        <v>39</v>
      </c>
      <c r="AT20" s="558"/>
      <c r="AU20" s="558"/>
      <c r="AV20" s="559"/>
    </row>
    <row r="21" spans="2:48" ht="24.75" customHeight="1">
      <c r="B21" s="354"/>
      <c r="C21" s="355"/>
      <c r="D21" s="355"/>
      <c r="E21" s="355"/>
      <c r="F21" s="355"/>
      <c r="G21" s="462"/>
      <c r="H21" s="397" t="s">
        <v>164</v>
      </c>
      <c r="I21" s="398"/>
      <c r="J21" s="398"/>
      <c r="K21" s="398"/>
      <c r="L21" s="398"/>
      <c r="M21" s="398"/>
      <c r="N21" s="399"/>
      <c r="O21" s="560" t="s">
        <v>12</v>
      </c>
      <c r="P21" s="561"/>
      <c r="Q21" s="561"/>
      <c r="R21" s="561"/>
      <c r="S21" s="562">
        <v>6600</v>
      </c>
      <c r="T21" s="562"/>
      <c r="U21" s="562"/>
      <c r="V21" s="562"/>
      <c r="W21" s="562"/>
      <c r="X21" s="562"/>
      <c r="Y21" s="562"/>
      <c r="Z21" s="562"/>
      <c r="AA21" s="562"/>
      <c r="AB21" s="563" t="s">
        <v>39</v>
      </c>
      <c r="AC21" s="563"/>
      <c r="AD21" s="563"/>
      <c r="AE21" s="564"/>
      <c r="AF21" s="560" t="s">
        <v>13</v>
      </c>
      <c r="AG21" s="561"/>
      <c r="AH21" s="561"/>
      <c r="AI21" s="561"/>
      <c r="AJ21" s="565" t="str">
        <f>IF(VLOOKUP($AY$1,Data,20,FALSE)=0,"-",VLOOKUP($AY$1,Data,20,FALSE))</f>
        <v>-</v>
      </c>
      <c r="AK21" s="565"/>
      <c r="AL21" s="565"/>
      <c r="AM21" s="565"/>
      <c r="AN21" s="565"/>
      <c r="AO21" s="565"/>
      <c r="AP21" s="565"/>
      <c r="AQ21" s="565"/>
      <c r="AR21" s="565"/>
      <c r="AS21" s="563" t="s">
        <v>39</v>
      </c>
      <c r="AT21" s="563"/>
      <c r="AU21" s="563"/>
      <c r="AV21" s="564"/>
    </row>
    <row r="22" spans="2:48" ht="24.75" customHeight="1">
      <c r="B22" s="351" t="s">
        <v>10</v>
      </c>
      <c r="C22" s="471"/>
      <c r="D22" s="471"/>
      <c r="E22" s="471"/>
      <c r="F22" s="471"/>
      <c r="G22" s="491"/>
      <c r="H22" s="448" t="s">
        <v>5</v>
      </c>
      <c r="I22" s="449"/>
      <c r="J22" s="449"/>
      <c r="K22" s="449"/>
      <c r="L22" s="449"/>
      <c r="M22" s="449"/>
      <c r="N22" s="450"/>
      <c r="O22" s="541" t="s">
        <v>12</v>
      </c>
      <c r="P22" s="542"/>
      <c r="Q22" s="542"/>
      <c r="R22" s="542"/>
      <c r="S22" s="566" t="str">
        <f>IF(VLOOKUP($AY$1,Data,29,FALSE)=0,"-",VLOOKUP($AY$1,Data,29,FALSE))</f>
        <v>-</v>
      </c>
      <c r="T22" s="566"/>
      <c r="U22" s="566"/>
      <c r="V22" s="566"/>
      <c r="W22" s="566"/>
      <c r="X22" s="566"/>
      <c r="Y22" s="566"/>
      <c r="Z22" s="566"/>
      <c r="AA22" s="566"/>
      <c r="AB22" s="508" t="s">
        <v>37</v>
      </c>
      <c r="AC22" s="508"/>
      <c r="AD22" s="508"/>
      <c r="AE22" s="567"/>
      <c r="AF22" s="541" t="s">
        <v>13</v>
      </c>
      <c r="AG22" s="542"/>
      <c r="AH22" s="542"/>
      <c r="AI22" s="542"/>
      <c r="AJ22" s="566" t="str">
        <f>IF(VLOOKUP($AY$1,Data,26,FALSE)=0,"-",VLOOKUP($AY$1,Data,26,FALSE))</f>
        <v>-</v>
      </c>
      <c r="AK22" s="566"/>
      <c r="AL22" s="566"/>
      <c r="AM22" s="566"/>
      <c r="AN22" s="566"/>
      <c r="AO22" s="566"/>
      <c r="AP22" s="566"/>
      <c r="AQ22" s="566"/>
      <c r="AR22" s="566"/>
      <c r="AS22" s="508" t="s">
        <v>37</v>
      </c>
      <c r="AT22" s="508"/>
      <c r="AU22" s="508"/>
      <c r="AV22" s="567"/>
    </row>
    <row r="23" spans="2:48" ht="24.75" customHeight="1">
      <c r="B23" s="472"/>
      <c r="C23" s="473"/>
      <c r="D23" s="473"/>
      <c r="E23" s="473"/>
      <c r="F23" s="473"/>
      <c r="G23" s="492"/>
      <c r="H23" s="444" t="s">
        <v>163</v>
      </c>
      <c r="I23" s="445"/>
      <c r="J23" s="445"/>
      <c r="K23" s="445"/>
      <c r="L23" s="445"/>
      <c r="M23" s="445"/>
      <c r="N23" s="446"/>
      <c r="O23" s="549" t="s">
        <v>12</v>
      </c>
      <c r="P23" s="550"/>
      <c r="Q23" s="550"/>
      <c r="R23" s="550"/>
      <c r="S23" s="552" t="str">
        <f>IF(VLOOKUP($AY$1,Data,30,FALSE)=0,"-",VLOOKUP($AY$1,Data,30,FALSE))</f>
        <v>-</v>
      </c>
      <c r="T23" s="552"/>
      <c r="U23" s="552"/>
      <c r="V23" s="552"/>
      <c r="W23" s="552"/>
      <c r="X23" s="552"/>
      <c r="Y23" s="552"/>
      <c r="Z23" s="552"/>
      <c r="AA23" s="552"/>
      <c r="AB23" s="547" t="s">
        <v>39</v>
      </c>
      <c r="AC23" s="547"/>
      <c r="AD23" s="547"/>
      <c r="AE23" s="548"/>
      <c r="AF23" s="549" t="s">
        <v>13</v>
      </c>
      <c r="AG23" s="550"/>
      <c r="AH23" s="550"/>
      <c r="AI23" s="550"/>
      <c r="AJ23" s="552" t="str">
        <f>IF(VLOOKUP($AY$1,Data,27,FALSE)=0,"-",VLOOKUP($AY$1,Data,27,FALSE))</f>
        <v>-</v>
      </c>
      <c r="AK23" s="552"/>
      <c r="AL23" s="552"/>
      <c r="AM23" s="552"/>
      <c r="AN23" s="552"/>
      <c r="AO23" s="552"/>
      <c r="AP23" s="552"/>
      <c r="AQ23" s="552"/>
      <c r="AR23" s="552"/>
      <c r="AS23" s="547" t="s">
        <v>39</v>
      </c>
      <c r="AT23" s="547"/>
      <c r="AU23" s="547"/>
      <c r="AV23" s="548"/>
    </row>
    <row r="24" spans="2:48" ht="24.75" customHeight="1">
      <c r="B24" s="472"/>
      <c r="C24" s="473"/>
      <c r="D24" s="473"/>
      <c r="E24" s="473"/>
      <c r="F24" s="473"/>
      <c r="G24" s="492"/>
      <c r="H24" s="397" t="s">
        <v>164</v>
      </c>
      <c r="I24" s="398"/>
      <c r="J24" s="398"/>
      <c r="K24" s="398"/>
      <c r="L24" s="398"/>
      <c r="M24" s="398"/>
      <c r="N24" s="399"/>
      <c r="O24" s="560" t="s">
        <v>12</v>
      </c>
      <c r="P24" s="561"/>
      <c r="Q24" s="561"/>
      <c r="R24" s="561"/>
      <c r="S24" s="565" t="str">
        <f>IF(VLOOKUP($AY$1,Data,31,FALSE)=0,"-",VLOOKUP($AY$1,Data,31,FALSE))</f>
        <v>-</v>
      </c>
      <c r="T24" s="565"/>
      <c r="U24" s="565"/>
      <c r="V24" s="565"/>
      <c r="W24" s="565"/>
      <c r="X24" s="565"/>
      <c r="Y24" s="565"/>
      <c r="Z24" s="565"/>
      <c r="AA24" s="565"/>
      <c r="AB24" s="563" t="s">
        <v>39</v>
      </c>
      <c r="AC24" s="563"/>
      <c r="AD24" s="563"/>
      <c r="AE24" s="564"/>
      <c r="AF24" s="560" t="s">
        <v>13</v>
      </c>
      <c r="AG24" s="561"/>
      <c r="AH24" s="561"/>
      <c r="AI24" s="561"/>
      <c r="AJ24" s="565" t="str">
        <f>IF(VLOOKUP($AY$1,Data,28,FALSE)=0,"-",VLOOKUP($AY$1,Data,28,FALSE))</f>
        <v>-</v>
      </c>
      <c r="AK24" s="565"/>
      <c r="AL24" s="565"/>
      <c r="AM24" s="565"/>
      <c r="AN24" s="565"/>
      <c r="AO24" s="565"/>
      <c r="AP24" s="565"/>
      <c r="AQ24" s="565"/>
      <c r="AR24" s="565"/>
      <c r="AS24" s="563" t="s">
        <v>39</v>
      </c>
      <c r="AT24" s="563"/>
      <c r="AU24" s="563"/>
      <c r="AV24" s="564"/>
    </row>
    <row r="25" spans="2:48" ht="24.75" customHeight="1">
      <c r="B25" s="351" t="s">
        <v>11</v>
      </c>
      <c r="C25" s="471"/>
      <c r="D25" s="471"/>
      <c r="E25" s="471"/>
      <c r="F25" s="471"/>
      <c r="G25" s="471"/>
      <c r="H25" s="448" t="s">
        <v>5</v>
      </c>
      <c r="I25" s="449"/>
      <c r="J25" s="449"/>
      <c r="K25" s="449"/>
      <c r="L25" s="449"/>
      <c r="M25" s="449"/>
      <c r="N25" s="450"/>
      <c r="O25" s="541" t="s">
        <v>12</v>
      </c>
      <c r="P25" s="542"/>
      <c r="Q25" s="542"/>
      <c r="R25" s="542"/>
      <c r="S25" s="566" t="str">
        <f>IF(VLOOKUP($AY$1,Data,35,FALSE)=0,"-",VLOOKUP($AY$1,Data,35,FALSE))</f>
        <v>-</v>
      </c>
      <c r="T25" s="566"/>
      <c r="U25" s="566"/>
      <c r="V25" s="566"/>
      <c r="W25" s="566"/>
      <c r="X25" s="566"/>
      <c r="Y25" s="566"/>
      <c r="Z25" s="566"/>
      <c r="AA25" s="566"/>
      <c r="AB25" s="508" t="s">
        <v>37</v>
      </c>
      <c r="AC25" s="508"/>
      <c r="AD25" s="508"/>
      <c r="AE25" s="567"/>
      <c r="AF25" s="541" t="s">
        <v>13</v>
      </c>
      <c r="AG25" s="542"/>
      <c r="AH25" s="542"/>
      <c r="AI25" s="542"/>
      <c r="AJ25" s="566" t="str">
        <f>IF(VLOOKUP($AY$1,Data,32,FALSE)=0,"-",VLOOKUP($AY$1,Data,32,FALSE))</f>
        <v>-</v>
      </c>
      <c r="AK25" s="566"/>
      <c r="AL25" s="566"/>
      <c r="AM25" s="566"/>
      <c r="AN25" s="566"/>
      <c r="AO25" s="566"/>
      <c r="AP25" s="566"/>
      <c r="AQ25" s="566"/>
      <c r="AR25" s="566"/>
      <c r="AS25" s="508" t="s">
        <v>37</v>
      </c>
      <c r="AT25" s="508"/>
      <c r="AU25" s="508"/>
      <c r="AV25" s="567"/>
    </row>
    <row r="26" spans="2:48" ht="24.75" customHeight="1">
      <c r="B26" s="472"/>
      <c r="C26" s="473"/>
      <c r="D26" s="473"/>
      <c r="E26" s="473"/>
      <c r="F26" s="473"/>
      <c r="G26" s="473"/>
      <c r="H26" s="444" t="s">
        <v>163</v>
      </c>
      <c r="I26" s="445"/>
      <c r="J26" s="445"/>
      <c r="K26" s="445"/>
      <c r="L26" s="445"/>
      <c r="M26" s="445"/>
      <c r="N26" s="446"/>
      <c r="O26" s="549" t="s">
        <v>12</v>
      </c>
      <c r="P26" s="550"/>
      <c r="Q26" s="550"/>
      <c r="R26" s="550"/>
      <c r="S26" s="552" t="str">
        <f>IF(VLOOKUP($AY$1,Data,36,FALSE)=0,"-",VLOOKUP($AY$1,Data,36,FALSE))</f>
        <v>-</v>
      </c>
      <c r="T26" s="552"/>
      <c r="U26" s="552"/>
      <c r="V26" s="552"/>
      <c r="W26" s="552"/>
      <c r="X26" s="552"/>
      <c r="Y26" s="552"/>
      <c r="Z26" s="552"/>
      <c r="AA26" s="552"/>
      <c r="AB26" s="547" t="s">
        <v>39</v>
      </c>
      <c r="AC26" s="547"/>
      <c r="AD26" s="547"/>
      <c r="AE26" s="548"/>
      <c r="AF26" s="549" t="s">
        <v>13</v>
      </c>
      <c r="AG26" s="550"/>
      <c r="AH26" s="550"/>
      <c r="AI26" s="550"/>
      <c r="AJ26" s="552" t="str">
        <f>IF(VLOOKUP($AY$1,Data,33,FALSE)=0,"-",VLOOKUP($AY$1,Data,33,FALSE))</f>
        <v>-</v>
      </c>
      <c r="AK26" s="552"/>
      <c r="AL26" s="552"/>
      <c r="AM26" s="552"/>
      <c r="AN26" s="552"/>
      <c r="AO26" s="552"/>
      <c r="AP26" s="552"/>
      <c r="AQ26" s="552"/>
      <c r="AR26" s="552"/>
      <c r="AS26" s="547" t="s">
        <v>39</v>
      </c>
      <c r="AT26" s="547"/>
      <c r="AU26" s="547"/>
      <c r="AV26" s="548"/>
    </row>
    <row r="27" spans="2:48" ht="24.75" customHeight="1">
      <c r="B27" s="474"/>
      <c r="C27" s="475"/>
      <c r="D27" s="475"/>
      <c r="E27" s="475"/>
      <c r="F27" s="475"/>
      <c r="G27" s="475"/>
      <c r="H27" s="397" t="s">
        <v>164</v>
      </c>
      <c r="I27" s="398"/>
      <c r="J27" s="398"/>
      <c r="K27" s="398"/>
      <c r="L27" s="398"/>
      <c r="M27" s="398"/>
      <c r="N27" s="399"/>
      <c r="O27" s="560" t="s">
        <v>12</v>
      </c>
      <c r="P27" s="561"/>
      <c r="Q27" s="561"/>
      <c r="R27" s="561"/>
      <c r="S27" s="565" t="str">
        <f>IF(VLOOKUP($AY$1,Data,37,FALSE)=0,"-",VLOOKUP($AY$1,Data,37,FALSE))</f>
        <v>-</v>
      </c>
      <c r="T27" s="565"/>
      <c r="U27" s="565"/>
      <c r="V27" s="565"/>
      <c r="W27" s="565"/>
      <c r="X27" s="565"/>
      <c r="Y27" s="565"/>
      <c r="Z27" s="565"/>
      <c r="AA27" s="565"/>
      <c r="AB27" s="563" t="s">
        <v>39</v>
      </c>
      <c r="AC27" s="563"/>
      <c r="AD27" s="563"/>
      <c r="AE27" s="564"/>
      <c r="AF27" s="560" t="s">
        <v>13</v>
      </c>
      <c r="AG27" s="561"/>
      <c r="AH27" s="561"/>
      <c r="AI27" s="561"/>
      <c r="AJ27" s="565" t="str">
        <f>IF(VLOOKUP($AY$1,Data,34,FALSE)=0,"-",VLOOKUP($AY$1,Data,34,FALSE))</f>
        <v>-</v>
      </c>
      <c r="AK27" s="565"/>
      <c r="AL27" s="565"/>
      <c r="AM27" s="565"/>
      <c r="AN27" s="565"/>
      <c r="AO27" s="565"/>
      <c r="AP27" s="565"/>
      <c r="AQ27" s="565"/>
      <c r="AR27" s="565"/>
      <c r="AS27" s="563" t="s">
        <v>39</v>
      </c>
      <c r="AT27" s="563"/>
      <c r="AU27" s="563"/>
      <c r="AV27" s="564"/>
    </row>
    <row r="28" spans="2:48" ht="24.75" customHeight="1">
      <c r="B28" s="476" t="s">
        <v>7</v>
      </c>
      <c r="C28" s="477"/>
      <c r="D28" s="477"/>
      <c r="E28" s="477"/>
      <c r="F28" s="477"/>
      <c r="G28" s="477"/>
      <c r="H28" s="477"/>
      <c r="I28" s="477"/>
      <c r="J28" s="477"/>
      <c r="K28" s="477"/>
      <c r="L28" s="477"/>
      <c r="M28" s="477"/>
      <c r="N28" s="478"/>
      <c r="O28" s="571" t="s">
        <v>12</v>
      </c>
      <c r="P28" s="572"/>
      <c r="Q28" s="572"/>
      <c r="R28" s="572"/>
      <c r="S28" s="568" t="str">
        <f>IF(VLOOKUP($AY$1,Data,39,FALSE)=0,"-",VLOOKUP($AY$1,Data,39,FALSE))</f>
        <v>-</v>
      </c>
      <c r="T28" s="568"/>
      <c r="U28" s="568"/>
      <c r="V28" s="568"/>
      <c r="W28" s="568"/>
      <c r="X28" s="568"/>
      <c r="Y28" s="568"/>
      <c r="Z28" s="568"/>
      <c r="AA28" s="568"/>
      <c r="AB28" s="569" t="s">
        <v>37</v>
      </c>
      <c r="AC28" s="569"/>
      <c r="AD28" s="569"/>
      <c r="AE28" s="570"/>
      <c r="AF28" s="571" t="s">
        <v>13</v>
      </c>
      <c r="AG28" s="572"/>
      <c r="AH28" s="572"/>
      <c r="AI28" s="572"/>
      <c r="AJ28" s="568" t="str">
        <f>IF(VLOOKUP($AY$1,Data,38,FALSE)=0,"-",VLOOKUP($AY$1,Data,38,FALSE))</f>
        <v>-</v>
      </c>
      <c r="AK28" s="568"/>
      <c r="AL28" s="568"/>
      <c r="AM28" s="568"/>
      <c r="AN28" s="568"/>
      <c r="AO28" s="568"/>
      <c r="AP28" s="568"/>
      <c r="AQ28" s="568"/>
      <c r="AR28" s="568"/>
      <c r="AS28" s="569" t="s">
        <v>37</v>
      </c>
      <c r="AT28" s="569"/>
      <c r="AU28" s="569"/>
      <c r="AV28" s="570"/>
    </row>
    <row r="29" spans="2:48" ht="24.75" customHeight="1">
      <c r="B29" s="476" t="s">
        <v>14</v>
      </c>
      <c r="C29" s="477"/>
      <c r="D29" s="477"/>
      <c r="E29" s="477"/>
      <c r="F29" s="477"/>
      <c r="G29" s="477"/>
      <c r="H29" s="477"/>
      <c r="I29" s="477"/>
      <c r="J29" s="477"/>
      <c r="K29" s="477"/>
      <c r="L29" s="477"/>
      <c r="M29" s="477"/>
      <c r="N29" s="478"/>
      <c r="O29" s="571" t="s">
        <v>12</v>
      </c>
      <c r="P29" s="572"/>
      <c r="Q29" s="572"/>
      <c r="R29" s="572"/>
      <c r="S29" s="568" t="str">
        <f>IF(VLOOKUP($AY$1,Data,43,FALSE)=0,"-",VLOOKUP($AY$1,Data,43,FALSE))</f>
        <v>-</v>
      </c>
      <c r="T29" s="568"/>
      <c r="U29" s="568"/>
      <c r="V29" s="568"/>
      <c r="W29" s="568"/>
      <c r="X29" s="568"/>
      <c r="Y29" s="568"/>
      <c r="Z29" s="568"/>
      <c r="AA29" s="568"/>
      <c r="AB29" s="569" t="s">
        <v>41</v>
      </c>
      <c r="AC29" s="569"/>
      <c r="AD29" s="569"/>
      <c r="AE29" s="570"/>
      <c r="AF29" s="571" t="s">
        <v>13</v>
      </c>
      <c r="AG29" s="572"/>
      <c r="AH29" s="572"/>
      <c r="AI29" s="572"/>
      <c r="AJ29" s="568" t="str">
        <f>IF(VLOOKUP($AY$1,Data,40,FALSE)=0,"-",VLOOKUP($AY$1,Data,40,FALSE))</f>
        <v>-</v>
      </c>
      <c r="AK29" s="568"/>
      <c r="AL29" s="568"/>
      <c r="AM29" s="568"/>
      <c r="AN29" s="568"/>
      <c r="AO29" s="568"/>
      <c r="AP29" s="568"/>
      <c r="AQ29" s="568"/>
      <c r="AR29" s="568"/>
      <c r="AS29" s="569" t="s">
        <v>41</v>
      </c>
      <c r="AT29" s="569"/>
      <c r="AU29" s="569"/>
      <c r="AV29" s="570"/>
    </row>
    <row r="30" spans="2:48" ht="24.75" customHeight="1">
      <c r="B30" s="476" t="s">
        <v>15</v>
      </c>
      <c r="C30" s="477"/>
      <c r="D30" s="477"/>
      <c r="E30" s="477"/>
      <c r="F30" s="477"/>
      <c r="G30" s="477"/>
      <c r="H30" s="477"/>
      <c r="I30" s="477"/>
      <c r="J30" s="477"/>
      <c r="K30" s="477"/>
      <c r="L30" s="477"/>
      <c r="M30" s="477"/>
      <c r="N30" s="478"/>
      <c r="O30" s="571" t="s">
        <v>12</v>
      </c>
      <c r="P30" s="572"/>
      <c r="Q30" s="572"/>
      <c r="R30" s="572"/>
      <c r="S30" s="573">
        <v>200</v>
      </c>
      <c r="T30" s="573"/>
      <c r="U30" s="573"/>
      <c r="V30" s="573"/>
      <c r="W30" s="573"/>
      <c r="X30" s="573"/>
      <c r="Y30" s="573"/>
      <c r="Z30" s="573"/>
      <c r="AA30" s="573"/>
      <c r="AB30" s="569" t="s">
        <v>37</v>
      </c>
      <c r="AC30" s="569"/>
      <c r="AD30" s="569"/>
      <c r="AE30" s="570"/>
      <c r="AF30" s="571" t="s">
        <v>13</v>
      </c>
      <c r="AG30" s="572"/>
      <c r="AH30" s="572"/>
      <c r="AI30" s="572"/>
      <c r="AJ30" s="568" t="str">
        <f>IF(VLOOKUP($AY$1,Data,41,FALSE)=0,"-",VLOOKUP($AY$1,Data,41,FALSE))</f>
        <v>-</v>
      </c>
      <c r="AK30" s="568"/>
      <c r="AL30" s="568"/>
      <c r="AM30" s="568"/>
      <c r="AN30" s="568"/>
      <c r="AO30" s="568"/>
      <c r="AP30" s="568"/>
      <c r="AQ30" s="568"/>
      <c r="AR30" s="568"/>
      <c r="AS30" s="569" t="s">
        <v>37</v>
      </c>
      <c r="AT30" s="569"/>
      <c r="AU30" s="569"/>
      <c r="AV30" s="570"/>
    </row>
    <row r="31" spans="2:48" ht="24.75" customHeight="1">
      <c r="B31" s="466" t="s">
        <v>19</v>
      </c>
      <c r="C31" s="467"/>
      <c r="D31" s="467"/>
      <c r="E31" s="467"/>
      <c r="F31" s="467"/>
      <c r="G31" s="467"/>
      <c r="H31" s="467"/>
      <c r="I31" s="467"/>
      <c r="J31" s="467"/>
      <c r="K31" s="467"/>
      <c r="L31" s="467"/>
      <c r="M31" s="467"/>
      <c r="N31" s="468"/>
      <c r="O31" s="541" t="s">
        <v>12</v>
      </c>
      <c r="P31" s="542"/>
      <c r="Q31" s="542"/>
      <c r="R31" s="542"/>
      <c r="S31" s="566" t="str">
        <f>IF(VLOOKUP($AY$1,Data,45,FALSE)=0,"-",VLOOKUP($AY$1,Data,45,FALSE))</f>
        <v>-</v>
      </c>
      <c r="T31" s="566"/>
      <c r="U31" s="566"/>
      <c r="V31" s="566"/>
      <c r="W31" s="566"/>
      <c r="X31" s="566"/>
      <c r="Y31" s="566"/>
      <c r="Z31" s="566"/>
      <c r="AA31" s="566"/>
      <c r="AB31" s="574" t="s">
        <v>37</v>
      </c>
      <c r="AC31" s="574"/>
      <c r="AD31" s="574"/>
      <c r="AE31" s="575"/>
      <c r="AF31" s="541" t="s">
        <v>13</v>
      </c>
      <c r="AG31" s="542"/>
      <c r="AH31" s="542"/>
      <c r="AI31" s="542"/>
      <c r="AJ31" s="566" t="str">
        <f>IF(VLOOKUP($AY$1,Data,42,FALSE)=0,"-",VLOOKUP($AY$1,Data,42,FALSE))</f>
        <v>-</v>
      </c>
      <c r="AK31" s="566"/>
      <c r="AL31" s="566"/>
      <c r="AM31" s="566"/>
      <c r="AN31" s="566"/>
      <c r="AO31" s="566"/>
      <c r="AP31" s="566"/>
      <c r="AQ31" s="566"/>
      <c r="AR31" s="566"/>
      <c r="AS31" s="574" t="s">
        <v>37</v>
      </c>
      <c r="AT31" s="574"/>
      <c r="AU31" s="574"/>
      <c r="AV31" s="575"/>
    </row>
    <row r="32" spans="2:48" ht="33.75" customHeight="1">
      <c r="B32" s="466" t="s">
        <v>16</v>
      </c>
      <c r="C32" s="467"/>
      <c r="D32" s="467"/>
      <c r="E32" s="467"/>
      <c r="F32" s="467"/>
      <c r="G32" s="467"/>
      <c r="H32" s="467"/>
      <c r="I32" s="467"/>
      <c r="J32" s="467"/>
      <c r="K32" s="467"/>
      <c r="L32" s="467"/>
      <c r="M32" s="467"/>
      <c r="N32" s="468"/>
      <c r="O32" s="576" t="str">
        <f>IF(VLOOKUP($AY$1,Data,46,FALSE)=0,"-",VLOOKUP($AY$1,Data,46,FALSE))</f>
        <v>-</v>
      </c>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8"/>
    </row>
    <row r="33" spans="2:48" ht="21.75" customHeight="1">
      <c r="B33" s="476" t="s">
        <v>8</v>
      </c>
      <c r="C33" s="477"/>
      <c r="D33" s="477"/>
      <c r="E33" s="477"/>
      <c r="F33" s="477"/>
      <c r="G33" s="477"/>
      <c r="H33" s="477"/>
      <c r="I33" s="477"/>
      <c r="J33" s="477"/>
      <c r="K33" s="477"/>
      <c r="L33" s="477"/>
      <c r="M33" s="477"/>
      <c r="N33" s="478"/>
      <c r="O33" s="576" t="str">
        <f>IF(VLOOKUP($AY$1,Data,47,FALSE)=0,"-",VLOOKUP($AY$1,Data,47,FALSE))</f>
        <v>（選択して下さい）</v>
      </c>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8"/>
    </row>
    <row r="34" spans="2:48" ht="18" customHeight="1">
      <c r="B34" s="351" t="s">
        <v>2</v>
      </c>
      <c r="C34" s="486"/>
      <c r="D34" s="486"/>
      <c r="E34" s="486"/>
      <c r="F34" s="486"/>
      <c r="G34" s="486"/>
      <c r="H34" s="486"/>
      <c r="I34" s="486"/>
      <c r="J34" s="486"/>
      <c r="K34" s="486"/>
      <c r="L34" s="486"/>
      <c r="M34" s="486"/>
      <c r="N34" s="487"/>
      <c r="O34" s="579" t="s">
        <v>183</v>
      </c>
      <c r="P34" s="580"/>
      <c r="Q34" s="580"/>
      <c r="R34" s="580"/>
      <c r="S34" s="580"/>
      <c r="T34" s="581"/>
      <c r="U34" s="582" t="s">
        <v>304</v>
      </c>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3"/>
    </row>
    <row r="35" spans="2:48" ht="18" customHeight="1">
      <c r="B35" s="488"/>
      <c r="C35" s="489"/>
      <c r="D35" s="489"/>
      <c r="E35" s="489"/>
      <c r="F35" s="489"/>
      <c r="G35" s="489"/>
      <c r="H35" s="489"/>
      <c r="I35" s="489"/>
      <c r="J35" s="489"/>
      <c r="K35" s="489"/>
      <c r="L35" s="489"/>
      <c r="M35" s="489"/>
      <c r="N35" s="490"/>
      <c r="O35" s="584" t="s">
        <v>64</v>
      </c>
      <c r="P35" s="585"/>
      <c r="Q35" s="585"/>
      <c r="R35" s="585"/>
      <c r="S35" s="585"/>
      <c r="T35" s="585"/>
      <c r="U35" s="586" t="s">
        <v>309</v>
      </c>
      <c r="V35" s="586"/>
      <c r="W35" s="586"/>
      <c r="X35" s="586"/>
      <c r="Y35" s="586"/>
      <c r="Z35" s="586"/>
      <c r="AA35" s="586"/>
      <c r="AB35" s="586"/>
      <c r="AC35" s="586"/>
      <c r="AD35" s="586"/>
      <c r="AE35" s="586"/>
      <c r="AF35" s="586"/>
      <c r="AG35" s="606" t="s">
        <v>0</v>
      </c>
      <c r="AH35" s="606"/>
      <c r="AI35" s="606"/>
      <c r="AJ35" s="606"/>
      <c r="AK35" s="606"/>
      <c r="AL35" s="607" t="s">
        <v>311</v>
      </c>
      <c r="AM35" s="607"/>
      <c r="AN35" s="607"/>
      <c r="AO35" s="607"/>
      <c r="AP35" s="607"/>
      <c r="AQ35" s="607"/>
      <c r="AR35" s="607"/>
      <c r="AS35" s="607"/>
      <c r="AT35" s="607"/>
      <c r="AU35" s="607"/>
      <c r="AV35" s="608"/>
    </row>
    <row r="36" spans="2:48" ht="18" customHeight="1">
      <c r="B36" s="351" t="s">
        <v>3</v>
      </c>
      <c r="C36" s="352"/>
      <c r="D36" s="352"/>
      <c r="E36" s="352"/>
      <c r="F36" s="352"/>
      <c r="G36" s="352"/>
      <c r="H36" s="352"/>
      <c r="I36" s="352"/>
      <c r="J36" s="352"/>
      <c r="K36" s="352"/>
      <c r="L36" s="352"/>
      <c r="M36" s="352"/>
      <c r="N36" s="353"/>
      <c r="O36" s="609" t="s">
        <v>183</v>
      </c>
      <c r="P36" s="610"/>
      <c r="Q36" s="610"/>
      <c r="R36" s="610"/>
      <c r="S36" s="610"/>
      <c r="T36" s="610"/>
      <c r="U36" s="587" t="s">
        <v>310</v>
      </c>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3"/>
    </row>
    <row r="37" spans="2:48" ht="18" customHeight="1">
      <c r="B37" s="354"/>
      <c r="C37" s="355"/>
      <c r="D37" s="355"/>
      <c r="E37" s="355"/>
      <c r="F37" s="355"/>
      <c r="G37" s="355"/>
      <c r="H37" s="355"/>
      <c r="I37" s="355"/>
      <c r="J37" s="355"/>
      <c r="K37" s="355"/>
      <c r="L37" s="355"/>
      <c r="M37" s="355"/>
      <c r="N37" s="356"/>
      <c r="O37" s="588" t="s">
        <v>64</v>
      </c>
      <c r="P37" s="589"/>
      <c r="Q37" s="589"/>
      <c r="R37" s="589"/>
      <c r="S37" s="589"/>
      <c r="T37" s="589"/>
      <c r="U37" s="590" t="s">
        <v>27</v>
      </c>
      <c r="V37" s="590"/>
      <c r="W37" s="590"/>
      <c r="X37" s="590"/>
      <c r="Y37" s="590"/>
      <c r="Z37" s="590"/>
      <c r="AA37" s="590"/>
      <c r="AB37" s="590"/>
      <c r="AC37" s="590"/>
      <c r="AD37" s="590"/>
      <c r="AE37" s="590"/>
      <c r="AF37" s="590"/>
      <c r="AG37" s="591" t="s">
        <v>0</v>
      </c>
      <c r="AH37" s="591"/>
      <c r="AI37" s="591"/>
      <c r="AJ37" s="591"/>
      <c r="AK37" s="591"/>
      <c r="AL37" s="592" t="s">
        <v>311</v>
      </c>
      <c r="AM37" s="592"/>
      <c r="AN37" s="592"/>
      <c r="AO37" s="592"/>
      <c r="AP37" s="592"/>
      <c r="AQ37" s="592"/>
      <c r="AR37" s="592"/>
      <c r="AS37" s="592"/>
      <c r="AT37" s="592"/>
      <c r="AU37" s="592"/>
      <c r="AV37" s="593"/>
    </row>
    <row r="38" spans="2:48" ht="18" customHeight="1">
      <c r="B38" s="344" t="s">
        <v>1</v>
      </c>
      <c r="C38" s="345"/>
      <c r="D38" s="345"/>
      <c r="E38" s="345"/>
      <c r="F38" s="345"/>
      <c r="G38" s="345"/>
      <c r="H38" s="345"/>
      <c r="I38" s="345"/>
      <c r="J38" s="345"/>
      <c r="K38" s="345"/>
      <c r="L38" s="345"/>
      <c r="M38" s="345"/>
      <c r="N38" s="346"/>
      <c r="O38" s="594">
        <f>VLOOKUP($AY$1,Data,56,FALSE)</f>
        <v>0</v>
      </c>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5"/>
      <c r="AQ38" s="595"/>
      <c r="AR38" s="595"/>
      <c r="AS38" s="595"/>
      <c r="AT38" s="595"/>
      <c r="AU38" s="595"/>
      <c r="AV38" s="596"/>
    </row>
    <row r="39" spans="2:48" ht="18" customHeight="1">
      <c r="B39" s="347"/>
      <c r="C39" s="345"/>
      <c r="D39" s="345"/>
      <c r="E39" s="345"/>
      <c r="F39" s="345"/>
      <c r="G39" s="345"/>
      <c r="H39" s="345"/>
      <c r="I39" s="345"/>
      <c r="J39" s="345"/>
      <c r="K39" s="345"/>
      <c r="L39" s="345"/>
      <c r="M39" s="345"/>
      <c r="N39" s="346"/>
      <c r="O39" s="597"/>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9"/>
    </row>
    <row r="40" spans="2:48" ht="18" customHeight="1">
      <c r="B40" s="347"/>
      <c r="C40" s="345"/>
      <c r="D40" s="345"/>
      <c r="E40" s="345"/>
      <c r="F40" s="345"/>
      <c r="G40" s="345"/>
      <c r="H40" s="345"/>
      <c r="I40" s="345"/>
      <c r="J40" s="345"/>
      <c r="K40" s="345"/>
      <c r="L40" s="345"/>
      <c r="M40" s="345"/>
      <c r="N40" s="346"/>
      <c r="O40" s="597"/>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9"/>
    </row>
    <row r="41" spans="2:48" ht="18" customHeight="1">
      <c r="B41" s="347"/>
      <c r="C41" s="345"/>
      <c r="D41" s="345"/>
      <c r="E41" s="345"/>
      <c r="F41" s="345"/>
      <c r="G41" s="345"/>
      <c r="H41" s="345"/>
      <c r="I41" s="345"/>
      <c r="J41" s="345"/>
      <c r="K41" s="345"/>
      <c r="L41" s="345"/>
      <c r="M41" s="345"/>
      <c r="N41" s="346"/>
      <c r="O41" s="160"/>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2"/>
    </row>
    <row r="42" spans="2:48" ht="18" customHeight="1">
      <c r="B42" s="348"/>
      <c r="C42" s="349"/>
      <c r="D42" s="349"/>
      <c r="E42" s="349"/>
      <c r="F42" s="349"/>
      <c r="G42" s="349"/>
      <c r="H42" s="349"/>
      <c r="I42" s="349"/>
      <c r="J42" s="349"/>
      <c r="K42" s="349"/>
      <c r="L42" s="349"/>
      <c r="M42" s="349"/>
      <c r="N42" s="350"/>
      <c r="O42" s="600"/>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2"/>
    </row>
  </sheetData>
  <sheetProtection/>
  <mergeCells count="162">
    <mergeCell ref="B38:N42"/>
    <mergeCell ref="O38:AV38"/>
    <mergeCell ref="O39:AV39"/>
    <mergeCell ref="O40:AV40"/>
    <mergeCell ref="O42:AV42"/>
    <mergeCell ref="O5:AV5"/>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4:N15"/>
    <mergeCell ref="O14:AV15"/>
    <mergeCell ref="B16:G21"/>
    <mergeCell ref="H16:N16"/>
    <mergeCell ref="O16:R16"/>
    <mergeCell ref="S16:AA16"/>
    <mergeCell ref="AB16:AE16"/>
    <mergeCell ref="AF16:AI16"/>
    <mergeCell ref="AJ16:AR16"/>
    <mergeCell ref="AS16:AV16"/>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s>
  <dataValidations count="5">
    <dataValidation type="list" allowBlank="1" showInputMessage="1" showErrorMessage="1" sqref="AB17:AE17">
      <formula1>"kＷ,Ａ,kＶＡ"</formula1>
    </dataValidation>
    <dataValidation type="list" allowBlank="1" showInputMessage="1" showErrorMessage="1" sqref="AS17:AV17">
      <formula1>"kＷ,Ａ,kＶA"</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14:AV15">
      <formula1>"（選択して下さい）,需要者に承諾いただいている"</formula1>
    </dataValidation>
    <dataValidation type="list" allowBlank="1" showInputMessage="1" showErrorMessage="1" sqref="O33:AV33">
      <formula1>"（選択して下さい）,要,否"</formula1>
    </dataValidation>
  </dataValidations>
  <printOptions horizontalCentered="1"/>
  <pageMargins left="0.3937007874015748" right="0.3937007874015748" top="0.41" bottom="0.26" header="0.35" footer="0.2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BN37"/>
  <sheetViews>
    <sheetView showGridLines="0" tabSelected="1" view="pageBreakPreview" zoomScale="90" zoomScaleNormal="85" zoomScaleSheetLayoutView="90" zoomScalePageLayoutView="0" workbookViewId="0" topLeftCell="H1">
      <selection activeCell="N10" sqref="N10"/>
    </sheetView>
  </sheetViews>
  <sheetFormatPr defaultColWidth="9.00390625" defaultRowHeight="13.5"/>
  <cols>
    <col min="1" max="1" width="7.625" style="4" customWidth="1"/>
    <col min="2" max="2" width="19.625" style="190" bestFit="1" customWidth="1"/>
    <col min="3" max="3" width="31.50390625" style="8" bestFit="1" customWidth="1"/>
    <col min="4" max="4" width="34.50390625" style="2" bestFit="1" customWidth="1"/>
    <col min="5" max="5" width="26.875" style="2" customWidth="1"/>
    <col min="6" max="6" width="9.75390625" style="2" bestFit="1" customWidth="1"/>
    <col min="7" max="7" width="9.00390625" style="2" customWidth="1"/>
    <col min="8" max="8" width="32.00390625" style="2" bestFit="1" customWidth="1"/>
    <col min="9" max="9" width="14.375" style="8" customWidth="1"/>
    <col min="10" max="10" width="7.50390625" style="8" bestFit="1" customWidth="1"/>
    <col min="11" max="11" width="40.00390625" style="8" customWidth="1"/>
    <col min="12" max="12" width="16.50390625" style="194" bestFit="1" customWidth="1"/>
    <col min="13" max="13" width="33.00390625" style="4" customWidth="1"/>
    <col min="14" max="15" width="7.50390625" style="2" customWidth="1"/>
    <col min="16" max="16" width="13.875" style="2" customWidth="1"/>
    <col min="17" max="17" width="17.625" style="2" customWidth="1"/>
    <col min="18" max="18" width="17.125" style="2" customWidth="1"/>
    <col min="19" max="19" width="16.625" style="2" customWidth="1"/>
    <col min="20" max="21" width="16.50390625" style="2" customWidth="1"/>
    <col min="22" max="22" width="18.50390625" style="2" customWidth="1"/>
    <col min="23" max="23" width="15.625" style="2" customWidth="1"/>
    <col min="24" max="25" width="15.25390625" style="2" customWidth="1"/>
    <col min="26" max="26" width="13.875" style="2" customWidth="1"/>
    <col min="27" max="27" width="16.125" style="2" customWidth="1"/>
    <col min="28" max="28" width="15.75390625" style="2" customWidth="1"/>
    <col min="29" max="29" width="15.625" style="2" customWidth="1"/>
    <col min="30" max="31" width="15.25390625" style="2" customWidth="1"/>
    <col min="32" max="32" width="15.125" style="2" customWidth="1"/>
    <col min="33" max="33" width="13.875" style="2" customWidth="1"/>
    <col min="34" max="34" width="15.75390625" style="2" customWidth="1"/>
    <col min="35" max="35" width="14.875" style="2" customWidth="1"/>
    <col min="36" max="37" width="15.25390625" style="2" customWidth="1"/>
    <col min="38" max="39" width="11.875" style="2" customWidth="1"/>
    <col min="40" max="40" width="19.00390625" style="13" bestFit="1" customWidth="1"/>
    <col min="41" max="41" width="20.25390625" style="13" customWidth="1"/>
    <col min="42" max="42" width="21.875" style="13" bestFit="1" customWidth="1"/>
    <col min="43" max="43" width="21.875" style="13" customWidth="1"/>
    <col min="44" max="44" width="22.00390625" style="13" customWidth="1"/>
    <col min="45" max="45" width="21.875" style="13" bestFit="1" customWidth="1"/>
    <col min="46" max="46" width="21.00390625" style="2" customWidth="1"/>
    <col min="47" max="47" width="13.875" style="2" customWidth="1"/>
    <col min="48" max="48" width="41.50390625" style="2" bestFit="1" customWidth="1"/>
    <col min="49" max="49" width="16.75390625" style="2" customWidth="1"/>
    <col min="50" max="50" width="17.25390625" style="2" bestFit="1" customWidth="1"/>
    <col min="51" max="51" width="21.50390625" style="2" bestFit="1" customWidth="1"/>
    <col min="52" max="52" width="10.25390625" style="2" bestFit="1" customWidth="1"/>
    <col min="53" max="53" width="14.25390625" style="2" customWidth="1"/>
    <col min="54" max="54" width="57.625" style="2" bestFit="1" customWidth="1"/>
    <col min="55" max="66" width="12.25390625" style="8" customWidth="1"/>
    <col min="67" max="16384" width="9.00390625" style="8" customWidth="1"/>
  </cols>
  <sheetData>
    <row r="1" spans="1:55" ht="24.75" customHeight="1">
      <c r="A1" s="163" t="s">
        <v>273</v>
      </c>
      <c r="B1" s="4"/>
      <c r="C1" s="4"/>
      <c r="D1" s="4"/>
      <c r="E1" s="4"/>
      <c r="F1" s="4"/>
      <c r="G1" s="4"/>
      <c r="H1" s="4"/>
      <c r="I1" s="4"/>
      <c r="J1" s="4"/>
      <c r="K1" s="2"/>
      <c r="L1" s="4"/>
      <c r="M1" s="2"/>
      <c r="AI1" s="13"/>
      <c r="AJ1" s="13"/>
      <c r="AK1" s="13"/>
      <c r="AN1" s="2"/>
      <c r="AO1" s="2"/>
      <c r="AP1" s="2"/>
      <c r="AQ1" s="2"/>
      <c r="AR1" s="2"/>
      <c r="AS1" s="2"/>
      <c r="BC1" s="2"/>
    </row>
    <row r="2" spans="1:66" s="4" customFormat="1" ht="24.75" customHeight="1">
      <c r="A2" s="133">
        <v>1</v>
      </c>
      <c r="B2" s="133">
        <v>2</v>
      </c>
      <c r="C2" s="133">
        <v>3</v>
      </c>
      <c r="D2" s="133">
        <v>4</v>
      </c>
      <c r="E2" s="133">
        <v>5</v>
      </c>
      <c r="F2" s="133">
        <v>6</v>
      </c>
      <c r="G2" s="133">
        <v>7</v>
      </c>
      <c r="H2" s="133">
        <v>8</v>
      </c>
      <c r="I2" s="133">
        <v>9</v>
      </c>
      <c r="J2" s="133">
        <v>10</v>
      </c>
      <c r="K2" s="133">
        <v>11</v>
      </c>
      <c r="L2" s="133">
        <v>12</v>
      </c>
      <c r="M2" s="133">
        <v>13</v>
      </c>
      <c r="N2" s="133">
        <v>14</v>
      </c>
      <c r="O2" s="133">
        <v>15</v>
      </c>
      <c r="P2" s="133">
        <v>16</v>
      </c>
      <c r="Q2" s="133">
        <v>17</v>
      </c>
      <c r="R2" s="133">
        <v>18</v>
      </c>
      <c r="S2" s="133">
        <v>19</v>
      </c>
      <c r="T2" s="133">
        <v>20</v>
      </c>
      <c r="U2" s="133">
        <v>21</v>
      </c>
      <c r="V2" s="133">
        <v>22</v>
      </c>
      <c r="W2" s="133">
        <v>23</v>
      </c>
      <c r="X2" s="133">
        <v>24</v>
      </c>
      <c r="Y2" s="133">
        <v>25</v>
      </c>
      <c r="Z2" s="133">
        <v>26</v>
      </c>
      <c r="AA2" s="133">
        <v>27</v>
      </c>
      <c r="AB2" s="133">
        <v>28</v>
      </c>
      <c r="AC2" s="133">
        <v>29</v>
      </c>
      <c r="AD2" s="133">
        <v>30</v>
      </c>
      <c r="AE2" s="133">
        <v>31</v>
      </c>
      <c r="AF2" s="133">
        <v>32</v>
      </c>
      <c r="AG2" s="133">
        <v>33</v>
      </c>
      <c r="AH2" s="133">
        <v>34</v>
      </c>
      <c r="AI2" s="133">
        <v>35</v>
      </c>
      <c r="AJ2" s="133">
        <v>36</v>
      </c>
      <c r="AK2" s="133">
        <v>37</v>
      </c>
      <c r="AL2" s="133">
        <v>38</v>
      </c>
      <c r="AM2" s="133">
        <v>39</v>
      </c>
      <c r="AN2" s="133">
        <v>40</v>
      </c>
      <c r="AO2" s="133">
        <v>41</v>
      </c>
      <c r="AP2" s="133">
        <v>42</v>
      </c>
      <c r="AQ2" s="133">
        <v>43</v>
      </c>
      <c r="AR2" s="133">
        <v>44</v>
      </c>
      <c r="AS2" s="133">
        <v>45</v>
      </c>
      <c r="AT2" s="133">
        <v>46</v>
      </c>
      <c r="AU2" s="133">
        <v>47</v>
      </c>
      <c r="AV2" s="133">
        <v>48</v>
      </c>
      <c r="AW2" s="133">
        <v>49</v>
      </c>
      <c r="AX2" s="133">
        <v>50</v>
      </c>
      <c r="AY2" s="133">
        <v>51</v>
      </c>
      <c r="AZ2" s="133">
        <v>52</v>
      </c>
      <c r="BA2" s="133">
        <v>53</v>
      </c>
      <c r="BB2" s="133">
        <v>54</v>
      </c>
      <c r="BC2" s="134">
        <v>55</v>
      </c>
      <c r="BD2" s="134">
        <v>56</v>
      </c>
      <c r="BE2" s="134">
        <v>57</v>
      </c>
      <c r="BF2" s="134">
        <v>58</v>
      </c>
      <c r="BG2" s="134">
        <v>59</v>
      </c>
      <c r="BH2" s="134">
        <v>60</v>
      </c>
      <c r="BI2" s="134">
        <v>61</v>
      </c>
      <c r="BJ2" s="134">
        <v>62</v>
      </c>
      <c r="BK2" s="134">
        <v>63</v>
      </c>
      <c r="BL2" s="134">
        <v>64</v>
      </c>
      <c r="BM2" s="134">
        <v>65</v>
      </c>
      <c r="BN2" s="134">
        <v>66</v>
      </c>
    </row>
    <row r="3" spans="1:66" s="5" customFormat="1" ht="22.5" customHeight="1">
      <c r="A3" s="611" t="s">
        <v>156</v>
      </c>
      <c r="B3" s="622" t="s">
        <v>23</v>
      </c>
      <c r="C3" s="626" t="s">
        <v>283</v>
      </c>
      <c r="D3" s="627"/>
      <c r="E3" s="612" t="s">
        <v>284</v>
      </c>
      <c r="F3" s="613" t="s">
        <v>59</v>
      </c>
      <c r="G3" s="613"/>
      <c r="H3" s="613"/>
      <c r="I3" s="614" t="s">
        <v>62</v>
      </c>
      <c r="J3" s="614" t="s">
        <v>167</v>
      </c>
      <c r="K3" s="614" t="s">
        <v>160</v>
      </c>
      <c r="L3" s="165" t="s">
        <v>166</v>
      </c>
      <c r="M3" s="624" t="s">
        <v>285</v>
      </c>
      <c r="N3" s="616" t="s">
        <v>4</v>
      </c>
      <c r="O3" s="617"/>
      <c r="P3" s="616" t="s">
        <v>267</v>
      </c>
      <c r="Q3" s="621"/>
      <c r="R3" s="621"/>
      <c r="S3" s="621"/>
      <c r="T3" s="617"/>
      <c r="U3" s="616" t="s">
        <v>261</v>
      </c>
      <c r="V3" s="621"/>
      <c r="W3" s="621"/>
      <c r="X3" s="621"/>
      <c r="Y3" s="617"/>
      <c r="Z3" s="616" t="s">
        <v>268</v>
      </c>
      <c r="AA3" s="621"/>
      <c r="AB3" s="621"/>
      <c r="AC3" s="616" t="s">
        <v>262</v>
      </c>
      <c r="AD3" s="621"/>
      <c r="AE3" s="621"/>
      <c r="AF3" s="616" t="s">
        <v>269</v>
      </c>
      <c r="AG3" s="621"/>
      <c r="AH3" s="621"/>
      <c r="AI3" s="616" t="s">
        <v>263</v>
      </c>
      <c r="AJ3" s="621"/>
      <c r="AK3" s="621"/>
      <c r="AL3" s="616" t="s">
        <v>43</v>
      </c>
      <c r="AM3" s="621"/>
      <c r="AN3" s="619" t="s">
        <v>270</v>
      </c>
      <c r="AO3" s="620"/>
      <c r="AP3" s="620"/>
      <c r="AQ3" s="619" t="s">
        <v>264</v>
      </c>
      <c r="AR3" s="620"/>
      <c r="AS3" s="620"/>
      <c r="AT3" s="618" t="s">
        <v>56</v>
      </c>
      <c r="AU3" s="618" t="s">
        <v>44</v>
      </c>
      <c r="AV3" s="612" t="s">
        <v>155</v>
      </c>
      <c r="AW3" s="613"/>
      <c r="AX3" s="613"/>
      <c r="AY3" s="613" t="s">
        <v>34</v>
      </c>
      <c r="AZ3" s="613"/>
      <c r="BA3" s="613"/>
      <c r="BB3" s="612" t="s">
        <v>1</v>
      </c>
      <c r="BC3" s="23"/>
      <c r="BD3" s="23"/>
      <c r="BE3" s="23"/>
      <c r="BF3" s="23"/>
      <c r="BG3" s="23"/>
      <c r="BH3" s="23"/>
      <c r="BI3" s="23"/>
      <c r="BJ3" s="23"/>
      <c r="BK3" s="23"/>
      <c r="BL3" s="23"/>
      <c r="BM3" s="23"/>
      <c r="BN3" s="23"/>
    </row>
    <row r="4" spans="1:66" s="5" customFormat="1" ht="43.5" customHeight="1">
      <c r="A4" s="611"/>
      <c r="B4" s="623"/>
      <c r="C4" s="166" t="s">
        <v>250</v>
      </c>
      <c r="D4" s="167" t="s">
        <v>235</v>
      </c>
      <c r="E4" s="613"/>
      <c r="F4" s="165" t="s">
        <v>234</v>
      </c>
      <c r="G4" s="165" t="s">
        <v>24</v>
      </c>
      <c r="H4" s="165" t="s">
        <v>25</v>
      </c>
      <c r="I4" s="614"/>
      <c r="J4" s="614"/>
      <c r="K4" s="615"/>
      <c r="L4" s="164" t="s">
        <v>157</v>
      </c>
      <c r="M4" s="625"/>
      <c r="N4" s="164" t="s">
        <v>271</v>
      </c>
      <c r="O4" s="164" t="s">
        <v>265</v>
      </c>
      <c r="P4" s="164" t="s">
        <v>85</v>
      </c>
      <c r="Q4" s="164" t="s">
        <v>86</v>
      </c>
      <c r="R4" s="164" t="s">
        <v>46</v>
      </c>
      <c r="S4" s="168" t="s">
        <v>61</v>
      </c>
      <c r="T4" s="168" t="s">
        <v>60</v>
      </c>
      <c r="U4" s="165" t="s">
        <v>45</v>
      </c>
      <c r="V4" s="164" t="s">
        <v>86</v>
      </c>
      <c r="W4" s="164" t="s">
        <v>46</v>
      </c>
      <c r="X4" s="168" t="s">
        <v>61</v>
      </c>
      <c r="Y4" s="168" t="s">
        <v>60</v>
      </c>
      <c r="Z4" s="164" t="s">
        <v>47</v>
      </c>
      <c r="AA4" s="168" t="s">
        <v>61</v>
      </c>
      <c r="AB4" s="168" t="s">
        <v>60</v>
      </c>
      <c r="AC4" s="164" t="s">
        <v>47</v>
      </c>
      <c r="AD4" s="168" t="s">
        <v>61</v>
      </c>
      <c r="AE4" s="168" t="s">
        <v>60</v>
      </c>
      <c r="AF4" s="164" t="s">
        <v>47</v>
      </c>
      <c r="AG4" s="168" t="s">
        <v>61</v>
      </c>
      <c r="AH4" s="168" t="s">
        <v>60</v>
      </c>
      <c r="AI4" s="164" t="s">
        <v>47</v>
      </c>
      <c r="AJ4" s="168" t="s">
        <v>61</v>
      </c>
      <c r="AK4" s="168" t="s">
        <v>60</v>
      </c>
      <c r="AL4" s="164" t="s">
        <v>272</v>
      </c>
      <c r="AM4" s="164" t="s">
        <v>266</v>
      </c>
      <c r="AN4" s="139" t="s">
        <v>65</v>
      </c>
      <c r="AO4" s="139" t="s">
        <v>66</v>
      </c>
      <c r="AP4" s="139" t="s">
        <v>67</v>
      </c>
      <c r="AQ4" s="139" t="s">
        <v>65</v>
      </c>
      <c r="AR4" s="139" t="s">
        <v>66</v>
      </c>
      <c r="AS4" s="139" t="s">
        <v>67</v>
      </c>
      <c r="AT4" s="615"/>
      <c r="AU4" s="615"/>
      <c r="AV4" s="164" t="s">
        <v>48</v>
      </c>
      <c r="AW4" s="164" t="s">
        <v>49</v>
      </c>
      <c r="AX4" s="164" t="s">
        <v>50</v>
      </c>
      <c r="AY4" s="164" t="s">
        <v>286</v>
      </c>
      <c r="AZ4" s="164" t="s">
        <v>49</v>
      </c>
      <c r="BA4" s="164" t="s">
        <v>50</v>
      </c>
      <c r="BB4" s="613"/>
      <c r="BC4" s="23" t="s">
        <v>168</v>
      </c>
      <c r="BD4" s="23" t="s">
        <v>169</v>
      </c>
      <c r="BE4" s="23" t="s">
        <v>170</v>
      </c>
      <c r="BF4" s="23" t="s">
        <v>171</v>
      </c>
      <c r="BG4" s="23" t="s">
        <v>172</v>
      </c>
      <c r="BH4" s="23" t="s">
        <v>173</v>
      </c>
      <c r="BI4" s="23" t="s">
        <v>174</v>
      </c>
      <c r="BJ4" s="23" t="s">
        <v>175</v>
      </c>
      <c r="BK4" s="23" t="s">
        <v>176</v>
      </c>
      <c r="BL4" s="23" t="s">
        <v>177</v>
      </c>
      <c r="BM4" s="23" t="s">
        <v>178</v>
      </c>
      <c r="BN4" s="23" t="s">
        <v>179</v>
      </c>
    </row>
    <row r="5" spans="1:66" ht="23.25" customHeight="1">
      <c r="A5" s="75" t="s">
        <v>153</v>
      </c>
      <c r="B5" s="187">
        <v>43556</v>
      </c>
      <c r="C5" s="51" t="s">
        <v>251</v>
      </c>
      <c r="D5" s="51" t="s">
        <v>151</v>
      </c>
      <c r="E5" s="129" t="s">
        <v>258</v>
      </c>
      <c r="F5" s="131" t="s">
        <v>259</v>
      </c>
      <c r="G5" s="54" t="s">
        <v>152</v>
      </c>
      <c r="H5" s="54" t="s">
        <v>28</v>
      </c>
      <c r="I5" s="54" t="s">
        <v>154</v>
      </c>
      <c r="J5" s="136" t="s">
        <v>253</v>
      </c>
      <c r="K5" s="17" t="s">
        <v>150</v>
      </c>
      <c r="L5" s="191">
        <v>43739</v>
      </c>
      <c r="M5" s="119" t="s">
        <v>255</v>
      </c>
      <c r="N5" s="18"/>
      <c r="O5" s="18" t="s">
        <v>26</v>
      </c>
      <c r="P5" s="19">
        <v>8600</v>
      </c>
      <c r="Q5" s="37">
        <v>700</v>
      </c>
      <c r="R5" s="19" t="s">
        <v>256</v>
      </c>
      <c r="S5" s="37">
        <v>20000</v>
      </c>
      <c r="T5" s="37">
        <v>20000</v>
      </c>
      <c r="U5" s="55">
        <v>8400</v>
      </c>
      <c r="V5" s="56">
        <v>700</v>
      </c>
      <c r="W5" s="55" t="s">
        <v>256</v>
      </c>
      <c r="X5" s="56">
        <v>20000</v>
      </c>
      <c r="Y5" s="56">
        <v>20000</v>
      </c>
      <c r="Z5" s="19">
        <v>7900</v>
      </c>
      <c r="AA5" s="37">
        <v>20000</v>
      </c>
      <c r="AB5" s="37">
        <v>20000</v>
      </c>
      <c r="AC5" s="19">
        <v>7700</v>
      </c>
      <c r="AD5" s="37">
        <v>20000</v>
      </c>
      <c r="AE5" s="37">
        <v>20000</v>
      </c>
      <c r="AF5" s="19"/>
      <c r="AG5" s="37">
        <v>20000</v>
      </c>
      <c r="AH5" s="37">
        <v>20000</v>
      </c>
      <c r="AI5" s="19"/>
      <c r="AJ5" s="37">
        <v>20000</v>
      </c>
      <c r="AK5" s="37">
        <v>20000</v>
      </c>
      <c r="AL5" s="19"/>
      <c r="AM5" s="19"/>
      <c r="AN5" s="20"/>
      <c r="AO5" s="19">
        <v>12000</v>
      </c>
      <c r="AP5" s="19">
        <v>1000</v>
      </c>
      <c r="AQ5" s="62"/>
      <c r="AR5" s="63">
        <v>11000</v>
      </c>
      <c r="AS5" s="63">
        <v>1000</v>
      </c>
      <c r="AT5" s="18" t="s">
        <v>54</v>
      </c>
      <c r="AU5" s="15" t="s">
        <v>22</v>
      </c>
      <c r="AV5" s="54" t="s">
        <v>17</v>
      </c>
      <c r="AW5" s="54" t="s">
        <v>27</v>
      </c>
      <c r="AX5" s="54" t="s">
        <v>52</v>
      </c>
      <c r="AY5" s="54" t="s">
        <v>29</v>
      </c>
      <c r="AZ5" s="54" t="s">
        <v>18</v>
      </c>
      <c r="BA5" s="54" t="s">
        <v>53</v>
      </c>
      <c r="BB5" s="16" t="s">
        <v>257</v>
      </c>
      <c r="BC5" s="50"/>
      <c r="BD5" s="50"/>
      <c r="BE5" s="50"/>
      <c r="BF5" s="50"/>
      <c r="BG5" s="50"/>
      <c r="BH5" s="50"/>
      <c r="BI5" s="50"/>
      <c r="BJ5" s="50"/>
      <c r="BK5" s="50"/>
      <c r="BL5" s="50"/>
      <c r="BM5" s="69"/>
      <c r="BN5" s="69"/>
    </row>
    <row r="6" spans="1:66" ht="19.5" customHeight="1">
      <c r="A6" s="9">
        <v>1</v>
      </c>
      <c r="B6" s="188"/>
      <c r="C6" s="77"/>
      <c r="D6" s="77"/>
      <c r="E6" s="130"/>
      <c r="F6" s="132"/>
      <c r="G6" s="53"/>
      <c r="H6" s="53"/>
      <c r="I6" s="53"/>
      <c r="J6" s="125"/>
      <c r="K6" s="25" t="s">
        <v>159</v>
      </c>
      <c r="L6" s="192"/>
      <c r="M6" s="102" t="s">
        <v>159</v>
      </c>
      <c r="N6" s="11"/>
      <c r="O6" s="11"/>
      <c r="P6" s="72"/>
      <c r="Q6" s="38"/>
      <c r="R6" s="36"/>
      <c r="S6" s="74"/>
      <c r="T6" s="38"/>
      <c r="U6" s="73"/>
      <c r="V6" s="58"/>
      <c r="W6" s="128"/>
      <c r="X6" s="58"/>
      <c r="Y6" s="58"/>
      <c r="Z6" s="12"/>
      <c r="AA6" s="38"/>
      <c r="AB6" s="38"/>
      <c r="AC6" s="12"/>
      <c r="AD6" s="38"/>
      <c r="AE6" s="38"/>
      <c r="AF6" s="12"/>
      <c r="AG6" s="38"/>
      <c r="AH6" s="38"/>
      <c r="AI6" s="12"/>
      <c r="AJ6" s="38"/>
      <c r="AK6" s="38"/>
      <c r="AL6" s="12"/>
      <c r="AM6" s="12"/>
      <c r="AN6" s="39"/>
      <c r="AO6" s="36"/>
      <c r="AP6" s="36"/>
      <c r="AQ6" s="64"/>
      <c r="AR6" s="65"/>
      <c r="AS6" s="65"/>
      <c r="AT6" s="24"/>
      <c r="AU6" s="14" t="s">
        <v>159</v>
      </c>
      <c r="AV6" s="71"/>
      <c r="AW6" s="53"/>
      <c r="AX6" s="61"/>
      <c r="AY6" s="61"/>
      <c r="AZ6" s="61"/>
      <c r="BA6" s="61"/>
      <c r="BB6" s="68"/>
      <c r="BC6" s="76"/>
      <c r="BD6" s="76"/>
      <c r="BE6" s="76"/>
      <c r="BF6" s="76"/>
      <c r="BG6" s="76"/>
      <c r="BH6" s="76"/>
      <c r="BI6" s="76"/>
      <c r="BJ6" s="76"/>
      <c r="BK6" s="76"/>
      <c r="BL6" s="76"/>
      <c r="BM6" s="80"/>
      <c r="BN6" s="80"/>
    </row>
    <row r="7" spans="1:66" ht="19.5" customHeight="1">
      <c r="A7" s="9">
        <v>2</v>
      </c>
      <c r="B7" s="188"/>
      <c r="C7" s="52"/>
      <c r="D7" s="60"/>
      <c r="E7" s="130"/>
      <c r="F7" s="127"/>
      <c r="G7" s="53"/>
      <c r="H7" s="53"/>
      <c r="I7" s="53"/>
      <c r="J7" s="125"/>
      <c r="K7" s="25" t="s">
        <v>159</v>
      </c>
      <c r="L7" s="192"/>
      <c r="M7" s="102" t="s">
        <v>159</v>
      </c>
      <c r="N7" s="11"/>
      <c r="O7" s="11"/>
      <c r="P7" s="72"/>
      <c r="Q7" s="38"/>
      <c r="R7" s="36"/>
      <c r="S7" s="74"/>
      <c r="T7" s="38"/>
      <c r="U7" s="73"/>
      <c r="V7" s="58"/>
      <c r="W7" s="57"/>
      <c r="X7" s="58"/>
      <c r="Y7" s="58"/>
      <c r="Z7" s="12"/>
      <c r="AA7" s="38"/>
      <c r="AB7" s="38"/>
      <c r="AC7" s="12"/>
      <c r="AD7" s="38"/>
      <c r="AE7" s="38"/>
      <c r="AF7" s="12"/>
      <c r="AG7" s="38"/>
      <c r="AH7" s="38"/>
      <c r="AI7" s="12"/>
      <c r="AJ7" s="38"/>
      <c r="AK7" s="38"/>
      <c r="AL7" s="12"/>
      <c r="AM7" s="12"/>
      <c r="AN7" s="7"/>
      <c r="AO7" s="6"/>
      <c r="AP7" s="6"/>
      <c r="AQ7" s="66"/>
      <c r="AR7" s="67"/>
      <c r="AS7" s="67"/>
      <c r="AT7" s="24"/>
      <c r="AU7" s="14" t="s">
        <v>159</v>
      </c>
      <c r="AV7" s="71"/>
      <c r="AW7" s="53"/>
      <c r="AX7" s="61"/>
      <c r="AY7" s="61"/>
      <c r="AZ7" s="61"/>
      <c r="BA7" s="61"/>
      <c r="BB7" s="10"/>
      <c r="BC7" s="76"/>
      <c r="BD7" s="76"/>
      <c r="BE7" s="76"/>
      <c r="BF7" s="76"/>
      <c r="BG7" s="76"/>
      <c r="BH7" s="76"/>
      <c r="BI7" s="76"/>
      <c r="BJ7" s="76"/>
      <c r="BK7" s="76"/>
      <c r="BL7" s="76"/>
      <c r="BM7" s="79"/>
      <c r="BN7" s="80"/>
    </row>
    <row r="8" spans="1:66" ht="18.75" customHeight="1">
      <c r="A8" s="9">
        <v>3</v>
      </c>
      <c r="B8" s="189"/>
      <c r="C8" s="52"/>
      <c r="D8" s="52"/>
      <c r="E8" s="78"/>
      <c r="F8" s="53"/>
      <c r="G8" s="53"/>
      <c r="H8" s="53"/>
      <c r="I8" s="53"/>
      <c r="J8" s="125"/>
      <c r="K8" s="25" t="s">
        <v>159</v>
      </c>
      <c r="L8" s="193"/>
      <c r="M8" s="102" t="s">
        <v>159</v>
      </c>
      <c r="N8" s="11"/>
      <c r="O8" s="11"/>
      <c r="P8" s="36"/>
      <c r="Q8" s="38"/>
      <c r="R8" s="36"/>
      <c r="S8" s="38"/>
      <c r="T8" s="38"/>
      <c r="U8" s="59"/>
      <c r="V8" s="58"/>
      <c r="W8" s="60"/>
      <c r="X8" s="58"/>
      <c r="Y8" s="58"/>
      <c r="Z8" s="12"/>
      <c r="AA8" s="38"/>
      <c r="AB8" s="38"/>
      <c r="AC8" s="12"/>
      <c r="AD8" s="38"/>
      <c r="AE8" s="38"/>
      <c r="AF8" s="12"/>
      <c r="AG8" s="38"/>
      <c r="AH8" s="38"/>
      <c r="AI8" s="12"/>
      <c r="AJ8" s="38"/>
      <c r="AK8" s="38"/>
      <c r="AL8" s="12"/>
      <c r="AM8" s="12"/>
      <c r="AN8" s="7"/>
      <c r="AO8" s="6"/>
      <c r="AP8" s="6"/>
      <c r="AQ8" s="66"/>
      <c r="AR8" s="67"/>
      <c r="AS8" s="67"/>
      <c r="AT8" s="24"/>
      <c r="AU8" s="14" t="s">
        <v>159</v>
      </c>
      <c r="AV8" s="61"/>
      <c r="AW8" s="53"/>
      <c r="AX8" s="61"/>
      <c r="AY8" s="61"/>
      <c r="AZ8" s="61"/>
      <c r="BA8" s="61"/>
      <c r="BB8" s="10"/>
      <c r="BC8" s="76"/>
      <c r="BD8" s="76"/>
      <c r="BE8" s="76"/>
      <c r="BF8" s="76"/>
      <c r="BG8" s="76"/>
      <c r="BH8" s="76"/>
      <c r="BI8" s="76"/>
      <c r="BJ8" s="76"/>
      <c r="BK8" s="76"/>
      <c r="BL8" s="76"/>
      <c r="BM8" s="79"/>
      <c r="BN8" s="80"/>
    </row>
    <row r="9" spans="1:66" ht="18.75" customHeight="1">
      <c r="A9" s="9">
        <v>4</v>
      </c>
      <c r="B9" s="189"/>
      <c r="C9" s="52"/>
      <c r="D9" s="52"/>
      <c r="E9" s="70"/>
      <c r="F9" s="53"/>
      <c r="G9" s="53"/>
      <c r="H9" s="53"/>
      <c r="I9" s="53"/>
      <c r="J9" s="125"/>
      <c r="K9" s="25" t="s">
        <v>159</v>
      </c>
      <c r="L9" s="193"/>
      <c r="M9" s="102" t="s">
        <v>159</v>
      </c>
      <c r="N9" s="11"/>
      <c r="O9" s="11"/>
      <c r="P9" s="36"/>
      <c r="Q9" s="38"/>
      <c r="R9" s="36"/>
      <c r="S9" s="38"/>
      <c r="T9" s="38"/>
      <c r="U9" s="59"/>
      <c r="V9" s="58"/>
      <c r="W9" s="60"/>
      <c r="X9" s="58"/>
      <c r="Y9" s="58"/>
      <c r="Z9" s="12"/>
      <c r="AA9" s="38"/>
      <c r="AB9" s="38"/>
      <c r="AC9" s="12"/>
      <c r="AD9" s="38"/>
      <c r="AE9" s="38"/>
      <c r="AF9" s="12"/>
      <c r="AG9" s="38"/>
      <c r="AH9" s="38"/>
      <c r="AI9" s="12"/>
      <c r="AJ9" s="38"/>
      <c r="AK9" s="38"/>
      <c r="AL9" s="12"/>
      <c r="AM9" s="12"/>
      <c r="AN9" s="7"/>
      <c r="AO9" s="6"/>
      <c r="AP9" s="6"/>
      <c r="AQ9" s="66"/>
      <c r="AR9" s="67"/>
      <c r="AS9" s="67"/>
      <c r="AT9" s="24"/>
      <c r="AU9" s="14" t="s">
        <v>159</v>
      </c>
      <c r="AV9" s="61"/>
      <c r="AW9" s="53"/>
      <c r="AX9" s="61"/>
      <c r="AY9" s="61"/>
      <c r="AZ9" s="61"/>
      <c r="BA9" s="61"/>
      <c r="BB9" s="10"/>
      <c r="BC9" s="76"/>
      <c r="BD9" s="76"/>
      <c r="BE9" s="76"/>
      <c r="BF9" s="76"/>
      <c r="BG9" s="76"/>
      <c r="BH9" s="76"/>
      <c r="BI9" s="76"/>
      <c r="BJ9" s="76"/>
      <c r="BK9" s="76"/>
      <c r="BL9" s="76"/>
      <c r="BM9" s="79"/>
      <c r="BN9" s="80"/>
    </row>
    <row r="10" spans="1:66" ht="18.75" customHeight="1">
      <c r="A10" s="9">
        <v>5</v>
      </c>
      <c r="B10" s="189"/>
      <c r="C10" s="53"/>
      <c r="D10" s="53"/>
      <c r="E10" s="70"/>
      <c r="F10" s="53"/>
      <c r="G10" s="53"/>
      <c r="H10" s="53"/>
      <c r="I10" s="53"/>
      <c r="J10" s="125"/>
      <c r="K10" s="25" t="s">
        <v>159</v>
      </c>
      <c r="L10" s="193"/>
      <c r="M10" s="102" t="s">
        <v>159</v>
      </c>
      <c r="N10" s="11"/>
      <c r="O10" s="11"/>
      <c r="P10" s="36"/>
      <c r="Q10" s="38"/>
      <c r="R10" s="36"/>
      <c r="S10" s="38"/>
      <c r="T10" s="38"/>
      <c r="U10" s="59"/>
      <c r="V10" s="58"/>
      <c r="W10" s="60"/>
      <c r="X10" s="58"/>
      <c r="Y10" s="58"/>
      <c r="Z10" s="12"/>
      <c r="AA10" s="38"/>
      <c r="AB10" s="38"/>
      <c r="AC10" s="12"/>
      <c r="AD10" s="38"/>
      <c r="AE10" s="38"/>
      <c r="AF10" s="12"/>
      <c r="AG10" s="38"/>
      <c r="AH10" s="38"/>
      <c r="AI10" s="12"/>
      <c r="AJ10" s="38"/>
      <c r="AK10" s="38"/>
      <c r="AL10" s="12"/>
      <c r="AM10" s="12"/>
      <c r="AN10" s="7"/>
      <c r="AO10" s="6"/>
      <c r="AP10" s="6"/>
      <c r="AQ10" s="66"/>
      <c r="AR10" s="67"/>
      <c r="AS10" s="67"/>
      <c r="AT10" s="24"/>
      <c r="AU10" s="14" t="s">
        <v>159</v>
      </c>
      <c r="AV10" s="61"/>
      <c r="AW10" s="53"/>
      <c r="AX10" s="61"/>
      <c r="AY10" s="61"/>
      <c r="AZ10" s="61"/>
      <c r="BA10" s="61"/>
      <c r="BB10" s="3"/>
      <c r="BC10" s="76"/>
      <c r="BD10" s="76"/>
      <c r="BE10" s="76"/>
      <c r="BF10" s="76"/>
      <c r="BG10" s="76"/>
      <c r="BH10" s="76"/>
      <c r="BI10" s="76"/>
      <c r="BJ10" s="76"/>
      <c r="BK10" s="76"/>
      <c r="BL10" s="76"/>
      <c r="BM10" s="79"/>
      <c r="BN10" s="80"/>
    </row>
    <row r="11" spans="1:66" ht="18.75" customHeight="1">
      <c r="A11" s="9">
        <v>6</v>
      </c>
      <c r="B11" s="189"/>
      <c r="C11" s="53"/>
      <c r="D11" s="53"/>
      <c r="E11" s="70"/>
      <c r="F11" s="53"/>
      <c r="G11" s="53"/>
      <c r="H11" s="53"/>
      <c r="I11" s="53"/>
      <c r="J11" s="125"/>
      <c r="K11" s="25" t="s">
        <v>159</v>
      </c>
      <c r="L11" s="193"/>
      <c r="M11" s="102" t="s">
        <v>159</v>
      </c>
      <c r="N11" s="11"/>
      <c r="O11" s="11"/>
      <c r="P11" s="36"/>
      <c r="Q11" s="38"/>
      <c r="R11" s="36"/>
      <c r="S11" s="38"/>
      <c r="T11" s="38"/>
      <c r="U11" s="59"/>
      <c r="V11" s="58"/>
      <c r="W11" s="60"/>
      <c r="X11" s="58"/>
      <c r="Y11" s="58"/>
      <c r="Z11" s="12"/>
      <c r="AA11" s="38"/>
      <c r="AB11" s="38"/>
      <c r="AC11" s="12"/>
      <c r="AD11" s="38"/>
      <c r="AE11" s="38"/>
      <c r="AF11" s="12"/>
      <c r="AG11" s="38"/>
      <c r="AH11" s="38"/>
      <c r="AI11" s="12"/>
      <c r="AJ11" s="38"/>
      <c r="AK11" s="38"/>
      <c r="AL11" s="12"/>
      <c r="AM11" s="12"/>
      <c r="AN11" s="7"/>
      <c r="AO11" s="6"/>
      <c r="AP11" s="6"/>
      <c r="AQ11" s="66"/>
      <c r="AR11" s="67"/>
      <c r="AS11" s="67"/>
      <c r="AT11" s="24" t="s">
        <v>55</v>
      </c>
      <c r="AU11" s="14" t="s">
        <v>159</v>
      </c>
      <c r="AV11" s="61"/>
      <c r="AW11" s="53"/>
      <c r="AX11" s="61"/>
      <c r="AY11" s="61"/>
      <c r="AZ11" s="61"/>
      <c r="BA11" s="61"/>
      <c r="BB11" s="3"/>
      <c r="BC11" s="76"/>
      <c r="BD11" s="76"/>
      <c r="BE11" s="76"/>
      <c r="BF11" s="76"/>
      <c r="BG11" s="76"/>
      <c r="BH11" s="76"/>
      <c r="BI11" s="76"/>
      <c r="BJ11" s="76"/>
      <c r="BK11" s="76"/>
      <c r="BL11" s="76"/>
      <c r="BM11" s="79"/>
      <c r="BN11" s="80"/>
    </row>
    <row r="12" spans="1:66" ht="18.75" customHeight="1">
      <c r="A12" s="9">
        <v>7</v>
      </c>
      <c r="B12" s="189"/>
      <c r="C12" s="53"/>
      <c r="D12" s="53"/>
      <c r="E12" s="70"/>
      <c r="F12" s="53"/>
      <c r="G12" s="53"/>
      <c r="H12" s="53"/>
      <c r="I12" s="53"/>
      <c r="J12" s="125"/>
      <c r="K12" s="25" t="s">
        <v>159</v>
      </c>
      <c r="L12" s="193"/>
      <c r="M12" s="102" t="s">
        <v>159</v>
      </c>
      <c r="N12" s="11"/>
      <c r="O12" s="11"/>
      <c r="P12" s="36"/>
      <c r="Q12" s="38"/>
      <c r="R12" s="36"/>
      <c r="S12" s="38"/>
      <c r="T12" s="38"/>
      <c r="U12" s="59"/>
      <c r="V12" s="58"/>
      <c r="W12" s="60"/>
      <c r="X12" s="58"/>
      <c r="Y12" s="58"/>
      <c r="Z12" s="12"/>
      <c r="AA12" s="38"/>
      <c r="AB12" s="38"/>
      <c r="AC12" s="12"/>
      <c r="AD12" s="38"/>
      <c r="AE12" s="38"/>
      <c r="AF12" s="12"/>
      <c r="AG12" s="38"/>
      <c r="AH12" s="38"/>
      <c r="AI12" s="12"/>
      <c r="AJ12" s="38"/>
      <c r="AK12" s="38"/>
      <c r="AL12" s="12"/>
      <c r="AM12" s="12"/>
      <c r="AN12" s="7"/>
      <c r="AO12" s="6"/>
      <c r="AP12" s="6"/>
      <c r="AQ12" s="66"/>
      <c r="AR12" s="67"/>
      <c r="AS12" s="67"/>
      <c r="AT12" s="24" t="s">
        <v>55</v>
      </c>
      <c r="AU12" s="14" t="s">
        <v>159</v>
      </c>
      <c r="AV12" s="61"/>
      <c r="AW12" s="53"/>
      <c r="AX12" s="61"/>
      <c r="AY12" s="61"/>
      <c r="AZ12" s="61"/>
      <c r="BA12" s="61"/>
      <c r="BB12" s="3"/>
      <c r="BC12" s="76"/>
      <c r="BD12" s="76"/>
      <c r="BE12" s="76"/>
      <c r="BF12" s="76"/>
      <c r="BG12" s="76"/>
      <c r="BH12" s="76"/>
      <c r="BI12" s="76"/>
      <c r="BJ12" s="76"/>
      <c r="BK12" s="76"/>
      <c r="BL12" s="76"/>
      <c r="BM12" s="79"/>
      <c r="BN12" s="80"/>
    </row>
    <row r="13" spans="1:66" ht="18.75" customHeight="1">
      <c r="A13" s="9">
        <v>8</v>
      </c>
      <c r="B13" s="189"/>
      <c r="C13" s="53"/>
      <c r="D13" s="53"/>
      <c r="E13" s="70"/>
      <c r="F13" s="53"/>
      <c r="G13" s="53"/>
      <c r="H13" s="53"/>
      <c r="I13" s="53"/>
      <c r="J13" s="125"/>
      <c r="K13" s="25" t="s">
        <v>159</v>
      </c>
      <c r="L13" s="193"/>
      <c r="M13" s="102" t="s">
        <v>159</v>
      </c>
      <c r="N13" s="11"/>
      <c r="O13" s="11"/>
      <c r="P13" s="36"/>
      <c r="Q13" s="38"/>
      <c r="R13" s="36"/>
      <c r="S13" s="38"/>
      <c r="T13" s="38"/>
      <c r="U13" s="59"/>
      <c r="V13" s="58"/>
      <c r="W13" s="60"/>
      <c r="X13" s="58"/>
      <c r="Y13" s="58"/>
      <c r="Z13" s="12"/>
      <c r="AA13" s="38"/>
      <c r="AB13" s="38"/>
      <c r="AC13" s="12"/>
      <c r="AD13" s="38"/>
      <c r="AE13" s="38"/>
      <c r="AF13" s="12"/>
      <c r="AG13" s="38"/>
      <c r="AH13" s="38"/>
      <c r="AI13" s="12"/>
      <c r="AJ13" s="38"/>
      <c r="AK13" s="38"/>
      <c r="AL13" s="12"/>
      <c r="AM13" s="12"/>
      <c r="AN13" s="7"/>
      <c r="AO13" s="6"/>
      <c r="AP13" s="6"/>
      <c r="AQ13" s="66"/>
      <c r="AR13" s="67"/>
      <c r="AS13" s="67"/>
      <c r="AT13" s="24" t="s">
        <v>55</v>
      </c>
      <c r="AU13" s="14" t="s">
        <v>159</v>
      </c>
      <c r="AV13" s="61"/>
      <c r="AW13" s="53"/>
      <c r="AX13" s="61"/>
      <c r="AY13" s="61"/>
      <c r="AZ13" s="61"/>
      <c r="BA13" s="61"/>
      <c r="BB13" s="3"/>
      <c r="BC13" s="76"/>
      <c r="BD13" s="76"/>
      <c r="BE13" s="76"/>
      <c r="BF13" s="76"/>
      <c r="BG13" s="76"/>
      <c r="BH13" s="76"/>
      <c r="BI13" s="76"/>
      <c r="BJ13" s="76"/>
      <c r="BK13" s="76"/>
      <c r="BL13" s="76"/>
      <c r="BM13" s="79"/>
      <c r="BN13" s="80"/>
    </row>
    <row r="14" spans="1:66" ht="18.75" customHeight="1">
      <c r="A14" s="9">
        <v>9</v>
      </c>
      <c r="B14" s="189"/>
      <c r="C14" s="53"/>
      <c r="D14" s="53"/>
      <c r="E14" s="70"/>
      <c r="F14" s="53"/>
      <c r="G14" s="53"/>
      <c r="H14" s="53"/>
      <c r="I14" s="53"/>
      <c r="J14" s="125"/>
      <c r="K14" s="25" t="s">
        <v>159</v>
      </c>
      <c r="L14" s="193"/>
      <c r="M14" s="102" t="s">
        <v>159</v>
      </c>
      <c r="N14" s="11"/>
      <c r="O14" s="11"/>
      <c r="P14" s="36"/>
      <c r="Q14" s="38"/>
      <c r="R14" s="36"/>
      <c r="S14" s="38"/>
      <c r="T14" s="38"/>
      <c r="U14" s="59"/>
      <c r="V14" s="58"/>
      <c r="W14" s="60"/>
      <c r="X14" s="58"/>
      <c r="Y14" s="58"/>
      <c r="Z14" s="12"/>
      <c r="AA14" s="38"/>
      <c r="AB14" s="38"/>
      <c r="AC14" s="12"/>
      <c r="AD14" s="38"/>
      <c r="AE14" s="38"/>
      <c r="AF14" s="12"/>
      <c r="AG14" s="38"/>
      <c r="AH14" s="38"/>
      <c r="AI14" s="12"/>
      <c r="AJ14" s="38"/>
      <c r="AK14" s="38"/>
      <c r="AL14" s="12"/>
      <c r="AM14" s="12"/>
      <c r="AN14" s="7"/>
      <c r="AO14" s="6"/>
      <c r="AP14" s="6"/>
      <c r="AQ14" s="66"/>
      <c r="AR14" s="67"/>
      <c r="AS14" s="67"/>
      <c r="AT14" s="24" t="s">
        <v>55</v>
      </c>
      <c r="AU14" s="14" t="s">
        <v>159</v>
      </c>
      <c r="AV14" s="61"/>
      <c r="AW14" s="53"/>
      <c r="AX14" s="61"/>
      <c r="AY14" s="61"/>
      <c r="AZ14" s="61"/>
      <c r="BA14" s="61"/>
      <c r="BB14" s="3"/>
      <c r="BC14" s="76"/>
      <c r="BD14" s="76"/>
      <c r="BE14" s="76"/>
      <c r="BF14" s="76"/>
      <c r="BG14" s="76"/>
      <c r="BH14" s="76"/>
      <c r="BI14" s="76"/>
      <c r="BJ14" s="76"/>
      <c r="BK14" s="76"/>
      <c r="BL14" s="76"/>
      <c r="BM14" s="79"/>
      <c r="BN14" s="80"/>
    </row>
    <row r="15" spans="1:66" ht="18.75" customHeight="1">
      <c r="A15" s="9">
        <v>10</v>
      </c>
      <c r="B15" s="189"/>
      <c r="C15" s="53"/>
      <c r="D15" s="53"/>
      <c r="E15" s="70"/>
      <c r="F15" s="53"/>
      <c r="G15" s="53"/>
      <c r="H15" s="53"/>
      <c r="I15" s="53"/>
      <c r="J15" s="125"/>
      <c r="K15" s="25" t="s">
        <v>159</v>
      </c>
      <c r="L15" s="193"/>
      <c r="M15" s="102" t="s">
        <v>159</v>
      </c>
      <c r="N15" s="11"/>
      <c r="O15" s="11"/>
      <c r="P15" s="36"/>
      <c r="Q15" s="38"/>
      <c r="R15" s="36"/>
      <c r="S15" s="38"/>
      <c r="T15" s="38"/>
      <c r="U15" s="59"/>
      <c r="V15" s="58"/>
      <c r="W15" s="60"/>
      <c r="X15" s="58"/>
      <c r="Y15" s="58"/>
      <c r="Z15" s="12"/>
      <c r="AA15" s="38"/>
      <c r="AB15" s="38"/>
      <c r="AC15" s="12"/>
      <c r="AD15" s="38"/>
      <c r="AE15" s="38"/>
      <c r="AF15" s="12"/>
      <c r="AG15" s="38"/>
      <c r="AH15" s="38"/>
      <c r="AI15" s="12"/>
      <c r="AJ15" s="38"/>
      <c r="AK15" s="38"/>
      <c r="AL15" s="12"/>
      <c r="AM15" s="12"/>
      <c r="AN15" s="7"/>
      <c r="AO15" s="6"/>
      <c r="AP15" s="6"/>
      <c r="AQ15" s="66"/>
      <c r="AR15" s="67"/>
      <c r="AS15" s="67"/>
      <c r="AT15" s="24" t="s">
        <v>55</v>
      </c>
      <c r="AU15" s="14" t="s">
        <v>159</v>
      </c>
      <c r="AV15" s="61"/>
      <c r="AW15" s="53"/>
      <c r="AX15" s="61"/>
      <c r="AY15" s="61"/>
      <c r="AZ15" s="61"/>
      <c r="BA15" s="61"/>
      <c r="BB15" s="3"/>
      <c r="BC15" s="76"/>
      <c r="BD15" s="76"/>
      <c r="BE15" s="76"/>
      <c r="BF15" s="76"/>
      <c r="BG15" s="76"/>
      <c r="BH15" s="76"/>
      <c r="BI15" s="76"/>
      <c r="BJ15" s="76"/>
      <c r="BK15" s="76"/>
      <c r="BL15" s="76"/>
      <c r="BM15" s="79"/>
      <c r="BN15" s="80"/>
    </row>
    <row r="16" spans="1:66" ht="18.75" customHeight="1">
      <c r="A16" s="9">
        <v>11</v>
      </c>
      <c r="B16" s="189"/>
      <c r="C16" s="53"/>
      <c r="D16" s="52"/>
      <c r="E16" s="70"/>
      <c r="F16" s="53"/>
      <c r="G16" s="53"/>
      <c r="H16" s="53"/>
      <c r="I16" s="53"/>
      <c r="J16" s="125"/>
      <c r="K16" s="25" t="s">
        <v>159</v>
      </c>
      <c r="L16" s="193"/>
      <c r="M16" s="102" t="s">
        <v>159</v>
      </c>
      <c r="N16" s="11"/>
      <c r="O16" s="11"/>
      <c r="P16" s="36"/>
      <c r="Q16" s="38"/>
      <c r="R16" s="36"/>
      <c r="S16" s="38"/>
      <c r="T16" s="38"/>
      <c r="U16" s="59"/>
      <c r="V16" s="58"/>
      <c r="W16" s="60"/>
      <c r="X16" s="58"/>
      <c r="Y16" s="58"/>
      <c r="Z16" s="12"/>
      <c r="AA16" s="38"/>
      <c r="AB16" s="38"/>
      <c r="AC16" s="12"/>
      <c r="AD16" s="38"/>
      <c r="AE16" s="38"/>
      <c r="AF16" s="12"/>
      <c r="AG16" s="38"/>
      <c r="AH16" s="38"/>
      <c r="AI16" s="12"/>
      <c r="AJ16" s="38"/>
      <c r="AK16" s="38"/>
      <c r="AL16" s="12"/>
      <c r="AM16" s="12"/>
      <c r="AN16" s="7"/>
      <c r="AO16" s="6"/>
      <c r="AP16" s="6"/>
      <c r="AQ16" s="66"/>
      <c r="AR16" s="67"/>
      <c r="AS16" s="67"/>
      <c r="AT16" s="24" t="s">
        <v>55</v>
      </c>
      <c r="AU16" s="14" t="s">
        <v>159</v>
      </c>
      <c r="AV16" s="61"/>
      <c r="AW16" s="53"/>
      <c r="AX16" s="61"/>
      <c r="AY16" s="61"/>
      <c r="AZ16" s="61"/>
      <c r="BA16" s="61"/>
      <c r="BB16" s="10"/>
      <c r="BC16" s="76"/>
      <c r="BD16" s="76"/>
      <c r="BE16" s="76"/>
      <c r="BF16" s="76"/>
      <c r="BG16" s="76"/>
      <c r="BH16" s="76"/>
      <c r="BI16" s="76"/>
      <c r="BJ16" s="76"/>
      <c r="BK16" s="76"/>
      <c r="BL16" s="76"/>
      <c r="BM16" s="79"/>
      <c r="BN16" s="80"/>
    </row>
    <row r="17" spans="1:66" ht="18.75" customHeight="1">
      <c r="A17" s="9">
        <v>12</v>
      </c>
      <c r="B17" s="189"/>
      <c r="C17" s="53"/>
      <c r="D17" s="53"/>
      <c r="E17" s="70"/>
      <c r="F17" s="53"/>
      <c r="G17" s="53"/>
      <c r="H17" s="53"/>
      <c r="I17" s="53"/>
      <c r="J17" s="125"/>
      <c r="K17" s="25" t="s">
        <v>159</v>
      </c>
      <c r="L17" s="193"/>
      <c r="M17" s="102" t="s">
        <v>159</v>
      </c>
      <c r="N17" s="11"/>
      <c r="O17" s="11"/>
      <c r="P17" s="36"/>
      <c r="Q17" s="38"/>
      <c r="R17" s="36"/>
      <c r="S17" s="38"/>
      <c r="T17" s="38"/>
      <c r="U17" s="59"/>
      <c r="V17" s="58"/>
      <c r="W17" s="60"/>
      <c r="X17" s="58"/>
      <c r="Y17" s="58"/>
      <c r="Z17" s="12"/>
      <c r="AA17" s="38"/>
      <c r="AB17" s="38"/>
      <c r="AC17" s="12"/>
      <c r="AD17" s="38"/>
      <c r="AE17" s="38"/>
      <c r="AF17" s="12"/>
      <c r="AG17" s="38"/>
      <c r="AH17" s="38"/>
      <c r="AI17" s="12"/>
      <c r="AJ17" s="38"/>
      <c r="AK17" s="38"/>
      <c r="AL17" s="12"/>
      <c r="AM17" s="12"/>
      <c r="AN17" s="7"/>
      <c r="AO17" s="6"/>
      <c r="AP17" s="6"/>
      <c r="AQ17" s="66"/>
      <c r="AR17" s="67"/>
      <c r="AS17" s="67"/>
      <c r="AT17" s="24" t="s">
        <v>55</v>
      </c>
      <c r="AU17" s="14" t="s">
        <v>159</v>
      </c>
      <c r="AV17" s="61"/>
      <c r="AW17" s="53"/>
      <c r="AX17" s="61"/>
      <c r="AY17" s="61"/>
      <c r="AZ17" s="61"/>
      <c r="BA17" s="61"/>
      <c r="BB17" s="3"/>
      <c r="BC17" s="76"/>
      <c r="BD17" s="76"/>
      <c r="BE17" s="76"/>
      <c r="BF17" s="76"/>
      <c r="BG17" s="76"/>
      <c r="BH17" s="76"/>
      <c r="BI17" s="76"/>
      <c r="BJ17" s="76"/>
      <c r="BK17" s="76"/>
      <c r="BL17" s="76"/>
      <c r="BM17" s="79"/>
      <c r="BN17" s="80"/>
    </row>
    <row r="18" spans="1:66" ht="18.75" customHeight="1">
      <c r="A18" s="9">
        <v>13</v>
      </c>
      <c r="B18" s="189"/>
      <c r="C18" s="53"/>
      <c r="D18" s="53"/>
      <c r="E18" s="70"/>
      <c r="F18" s="53"/>
      <c r="G18" s="53"/>
      <c r="H18" s="53"/>
      <c r="I18" s="53"/>
      <c r="J18" s="125"/>
      <c r="K18" s="25" t="s">
        <v>159</v>
      </c>
      <c r="L18" s="193"/>
      <c r="M18" s="102" t="s">
        <v>159</v>
      </c>
      <c r="N18" s="11"/>
      <c r="O18" s="11"/>
      <c r="P18" s="36"/>
      <c r="Q18" s="38"/>
      <c r="R18" s="36"/>
      <c r="S18" s="38"/>
      <c r="T18" s="38"/>
      <c r="U18" s="59"/>
      <c r="V18" s="58"/>
      <c r="W18" s="60"/>
      <c r="X18" s="58"/>
      <c r="Y18" s="58"/>
      <c r="Z18" s="12"/>
      <c r="AA18" s="38"/>
      <c r="AB18" s="38"/>
      <c r="AC18" s="12"/>
      <c r="AD18" s="38"/>
      <c r="AE18" s="38"/>
      <c r="AF18" s="12"/>
      <c r="AG18" s="38"/>
      <c r="AH18" s="38"/>
      <c r="AI18" s="12"/>
      <c r="AJ18" s="38"/>
      <c r="AK18" s="38"/>
      <c r="AL18" s="12"/>
      <c r="AM18" s="12"/>
      <c r="AN18" s="7"/>
      <c r="AO18" s="6"/>
      <c r="AP18" s="6"/>
      <c r="AQ18" s="66"/>
      <c r="AR18" s="67"/>
      <c r="AS18" s="67"/>
      <c r="AT18" s="24" t="s">
        <v>55</v>
      </c>
      <c r="AU18" s="14" t="s">
        <v>159</v>
      </c>
      <c r="AV18" s="61"/>
      <c r="AW18" s="53"/>
      <c r="AX18" s="61"/>
      <c r="AY18" s="61"/>
      <c r="AZ18" s="61"/>
      <c r="BA18" s="61"/>
      <c r="BB18" s="3"/>
      <c r="BC18" s="76"/>
      <c r="BD18" s="76"/>
      <c r="BE18" s="76"/>
      <c r="BF18" s="76"/>
      <c r="BG18" s="76"/>
      <c r="BH18" s="76"/>
      <c r="BI18" s="76"/>
      <c r="BJ18" s="76"/>
      <c r="BK18" s="76"/>
      <c r="BL18" s="76"/>
      <c r="BM18" s="79"/>
      <c r="BN18" s="80"/>
    </row>
    <row r="19" spans="1:66" ht="18.75" customHeight="1">
      <c r="A19" s="9">
        <v>14</v>
      </c>
      <c r="B19" s="189"/>
      <c r="C19" s="53"/>
      <c r="D19" s="53"/>
      <c r="E19" s="70"/>
      <c r="F19" s="53"/>
      <c r="G19" s="53"/>
      <c r="H19" s="53"/>
      <c r="I19" s="53"/>
      <c r="J19" s="125"/>
      <c r="K19" s="25" t="s">
        <v>159</v>
      </c>
      <c r="L19" s="193"/>
      <c r="M19" s="102" t="s">
        <v>159</v>
      </c>
      <c r="N19" s="11"/>
      <c r="O19" s="11"/>
      <c r="P19" s="36"/>
      <c r="Q19" s="38"/>
      <c r="R19" s="36"/>
      <c r="S19" s="38"/>
      <c r="T19" s="38"/>
      <c r="U19" s="59"/>
      <c r="V19" s="58"/>
      <c r="W19" s="60"/>
      <c r="X19" s="58"/>
      <c r="Y19" s="58"/>
      <c r="Z19" s="12"/>
      <c r="AA19" s="38"/>
      <c r="AB19" s="38"/>
      <c r="AC19" s="12"/>
      <c r="AD19" s="38"/>
      <c r="AE19" s="38"/>
      <c r="AF19" s="12"/>
      <c r="AG19" s="38"/>
      <c r="AH19" s="38"/>
      <c r="AI19" s="12"/>
      <c r="AJ19" s="38"/>
      <c r="AK19" s="38"/>
      <c r="AL19" s="12"/>
      <c r="AM19" s="12"/>
      <c r="AN19" s="7"/>
      <c r="AO19" s="6"/>
      <c r="AP19" s="6"/>
      <c r="AQ19" s="66"/>
      <c r="AR19" s="67"/>
      <c r="AS19" s="67"/>
      <c r="AT19" s="24" t="s">
        <v>55</v>
      </c>
      <c r="AU19" s="14" t="s">
        <v>159</v>
      </c>
      <c r="AV19" s="61"/>
      <c r="AW19" s="53"/>
      <c r="AX19" s="61"/>
      <c r="AY19" s="61"/>
      <c r="AZ19" s="61"/>
      <c r="BA19" s="61"/>
      <c r="BB19" s="3"/>
      <c r="BC19" s="76"/>
      <c r="BD19" s="76"/>
      <c r="BE19" s="76"/>
      <c r="BF19" s="76"/>
      <c r="BG19" s="76"/>
      <c r="BH19" s="76"/>
      <c r="BI19" s="76"/>
      <c r="BJ19" s="76"/>
      <c r="BK19" s="76"/>
      <c r="BL19" s="76"/>
      <c r="BM19" s="79"/>
      <c r="BN19" s="80"/>
    </row>
    <row r="20" spans="1:66" ht="18.75" customHeight="1">
      <c r="A20" s="9">
        <v>15</v>
      </c>
      <c r="B20" s="189"/>
      <c r="C20" s="53"/>
      <c r="D20" s="53"/>
      <c r="E20" s="70"/>
      <c r="F20" s="53"/>
      <c r="G20" s="53"/>
      <c r="H20" s="53"/>
      <c r="I20" s="53"/>
      <c r="J20" s="125"/>
      <c r="K20" s="25" t="s">
        <v>159</v>
      </c>
      <c r="L20" s="193"/>
      <c r="M20" s="102" t="s">
        <v>159</v>
      </c>
      <c r="N20" s="11"/>
      <c r="O20" s="11"/>
      <c r="P20" s="36"/>
      <c r="Q20" s="38"/>
      <c r="R20" s="36"/>
      <c r="S20" s="38"/>
      <c r="T20" s="38"/>
      <c r="U20" s="59"/>
      <c r="V20" s="58"/>
      <c r="W20" s="60"/>
      <c r="X20" s="58"/>
      <c r="Y20" s="58"/>
      <c r="Z20" s="12"/>
      <c r="AA20" s="38"/>
      <c r="AB20" s="38"/>
      <c r="AC20" s="12"/>
      <c r="AD20" s="38"/>
      <c r="AE20" s="38"/>
      <c r="AF20" s="12"/>
      <c r="AG20" s="38"/>
      <c r="AH20" s="38"/>
      <c r="AI20" s="12"/>
      <c r="AJ20" s="38"/>
      <c r="AK20" s="38"/>
      <c r="AL20" s="12"/>
      <c r="AM20" s="12"/>
      <c r="AN20" s="7"/>
      <c r="AO20" s="6"/>
      <c r="AP20" s="6"/>
      <c r="AQ20" s="66"/>
      <c r="AR20" s="67"/>
      <c r="AS20" s="67"/>
      <c r="AT20" s="24" t="s">
        <v>55</v>
      </c>
      <c r="AU20" s="14" t="s">
        <v>159</v>
      </c>
      <c r="AV20" s="61"/>
      <c r="AW20" s="53"/>
      <c r="AX20" s="61"/>
      <c r="AY20" s="61"/>
      <c r="AZ20" s="61"/>
      <c r="BA20" s="61"/>
      <c r="BB20" s="3"/>
      <c r="BC20" s="76"/>
      <c r="BD20" s="76"/>
      <c r="BE20" s="76"/>
      <c r="BF20" s="76"/>
      <c r="BG20" s="76"/>
      <c r="BH20" s="76"/>
      <c r="BI20" s="76"/>
      <c r="BJ20" s="76"/>
      <c r="BK20" s="76"/>
      <c r="BL20" s="76"/>
      <c r="BM20" s="79"/>
      <c r="BN20" s="80"/>
    </row>
    <row r="21" spans="1:66" ht="18.75" customHeight="1">
      <c r="A21" s="9">
        <v>16</v>
      </c>
      <c r="B21" s="189"/>
      <c r="C21" s="53"/>
      <c r="D21" s="53"/>
      <c r="E21" s="70"/>
      <c r="F21" s="53"/>
      <c r="G21" s="53"/>
      <c r="H21" s="53"/>
      <c r="I21" s="53"/>
      <c r="J21" s="125"/>
      <c r="K21" s="25" t="s">
        <v>159</v>
      </c>
      <c r="L21" s="193"/>
      <c r="M21" s="102" t="s">
        <v>159</v>
      </c>
      <c r="N21" s="11"/>
      <c r="O21" s="11"/>
      <c r="P21" s="36"/>
      <c r="Q21" s="38"/>
      <c r="R21" s="36"/>
      <c r="S21" s="38"/>
      <c r="T21" s="38"/>
      <c r="U21" s="59"/>
      <c r="V21" s="58"/>
      <c r="W21" s="60"/>
      <c r="X21" s="58"/>
      <c r="Y21" s="58"/>
      <c r="Z21" s="12"/>
      <c r="AA21" s="38"/>
      <c r="AB21" s="38"/>
      <c r="AC21" s="12"/>
      <c r="AD21" s="38"/>
      <c r="AE21" s="38"/>
      <c r="AF21" s="12"/>
      <c r="AG21" s="38"/>
      <c r="AH21" s="38"/>
      <c r="AI21" s="12"/>
      <c r="AJ21" s="38"/>
      <c r="AK21" s="38"/>
      <c r="AL21" s="12"/>
      <c r="AM21" s="12"/>
      <c r="AN21" s="7"/>
      <c r="AO21" s="6"/>
      <c r="AP21" s="6"/>
      <c r="AQ21" s="66"/>
      <c r="AR21" s="67"/>
      <c r="AS21" s="67"/>
      <c r="AT21" s="24" t="s">
        <v>55</v>
      </c>
      <c r="AU21" s="14" t="s">
        <v>159</v>
      </c>
      <c r="AV21" s="61"/>
      <c r="AW21" s="53"/>
      <c r="AX21" s="61"/>
      <c r="AY21" s="61"/>
      <c r="AZ21" s="61"/>
      <c r="BA21" s="61"/>
      <c r="BB21" s="3"/>
      <c r="BC21" s="76"/>
      <c r="BD21" s="76"/>
      <c r="BE21" s="76"/>
      <c r="BF21" s="76"/>
      <c r="BG21" s="76"/>
      <c r="BH21" s="76"/>
      <c r="BI21" s="76"/>
      <c r="BJ21" s="76"/>
      <c r="BK21" s="76"/>
      <c r="BL21" s="76"/>
      <c r="BM21" s="79"/>
      <c r="BN21" s="80"/>
    </row>
    <row r="22" spans="1:66" ht="18.75" customHeight="1">
      <c r="A22" s="9">
        <v>17</v>
      </c>
      <c r="B22" s="189"/>
      <c r="C22" s="53"/>
      <c r="D22" s="53"/>
      <c r="E22" s="70"/>
      <c r="F22" s="53"/>
      <c r="G22" s="53"/>
      <c r="H22" s="53"/>
      <c r="I22" s="53"/>
      <c r="J22" s="125"/>
      <c r="K22" s="25" t="s">
        <v>159</v>
      </c>
      <c r="L22" s="193"/>
      <c r="M22" s="102" t="s">
        <v>159</v>
      </c>
      <c r="N22" s="11"/>
      <c r="O22" s="11"/>
      <c r="P22" s="36"/>
      <c r="Q22" s="38"/>
      <c r="R22" s="36"/>
      <c r="S22" s="38"/>
      <c r="T22" s="38"/>
      <c r="U22" s="59"/>
      <c r="V22" s="58"/>
      <c r="W22" s="60"/>
      <c r="X22" s="58"/>
      <c r="Y22" s="58"/>
      <c r="Z22" s="12"/>
      <c r="AA22" s="38"/>
      <c r="AB22" s="38"/>
      <c r="AC22" s="12"/>
      <c r="AD22" s="38"/>
      <c r="AE22" s="38"/>
      <c r="AF22" s="12"/>
      <c r="AG22" s="38"/>
      <c r="AH22" s="38"/>
      <c r="AI22" s="12"/>
      <c r="AJ22" s="38"/>
      <c r="AK22" s="38"/>
      <c r="AL22" s="12"/>
      <c r="AM22" s="12"/>
      <c r="AN22" s="7"/>
      <c r="AO22" s="6"/>
      <c r="AP22" s="6"/>
      <c r="AQ22" s="66"/>
      <c r="AR22" s="67"/>
      <c r="AS22" s="67"/>
      <c r="AT22" s="24" t="s">
        <v>55</v>
      </c>
      <c r="AU22" s="14" t="s">
        <v>159</v>
      </c>
      <c r="AV22" s="61"/>
      <c r="AW22" s="53"/>
      <c r="AX22" s="61"/>
      <c r="AY22" s="61"/>
      <c r="AZ22" s="61"/>
      <c r="BA22" s="61"/>
      <c r="BB22" s="3"/>
      <c r="BC22" s="76"/>
      <c r="BD22" s="76"/>
      <c r="BE22" s="76"/>
      <c r="BF22" s="76"/>
      <c r="BG22" s="76"/>
      <c r="BH22" s="76"/>
      <c r="BI22" s="76"/>
      <c r="BJ22" s="76"/>
      <c r="BK22" s="76"/>
      <c r="BL22" s="76"/>
      <c r="BM22" s="79"/>
      <c r="BN22" s="80"/>
    </row>
    <row r="23" spans="1:66" ht="18.75" customHeight="1">
      <c r="A23" s="9">
        <v>18</v>
      </c>
      <c r="B23" s="189"/>
      <c r="C23" s="53"/>
      <c r="D23" s="53"/>
      <c r="E23" s="70"/>
      <c r="F23" s="53"/>
      <c r="G23" s="53"/>
      <c r="H23" s="53"/>
      <c r="I23" s="53"/>
      <c r="J23" s="125"/>
      <c r="K23" s="25" t="s">
        <v>159</v>
      </c>
      <c r="L23" s="193"/>
      <c r="M23" s="102" t="s">
        <v>159</v>
      </c>
      <c r="N23" s="11"/>
      <c r="O23" s="11"/>
      <c r="P23" s="36"/>
      <c r="Q23" s="38"/>
      <c r="R23" s="36"/>
      <c r="S23" s="38"/>
      <c r="T23" s="38"/>
      <c r="U23" s="59"/>
      <c r="V23" s="58"/>
      <c r="W23" s="60"/>
      <c r="X23" s="58"/>
      <c r="Y23" s="58"/>
      <c r="Z23" s="12"/>
      <c r="AA23" s="38"/>
      <c r="AB23" s="38"/>
      <c r="AC23" s="12"/>
      <c r="AD23" s="38"/>
      <c r="AE23" s="38"/>
      <c r="AF23" s="12"/>
      <c r="AG23" s="38"/>
      <c r="AH23" s="38"/>
      <c r="AI23" s="12"/>
      <c r="AJ23" s="38"/>
      <c r="AK23" s="38"/>
      <c r="AL23" s="12"/>
      <c r="AM23" s="12"/>
      <c r="AN23" s="7"/>
      <c r="AO23" s="6"/>
      <c r="AP23" s="6"/>
      <c r="AQ23" s="66"/>
      <c r="AR23" s="67"/>
      <c r="AS23" s="67"/>
      <c r="AT23" s="24" t="s">
        <v>55</v>
      </c>
      <c r="AU23" s="14" t="s">
        <v>159</v>
      </c>
      <c r="AV23" s="61"/>
      <c r="AW23" s="53"/>
      <c r="AX23" s="61"/>
      <c r="AY23" s="61"/>
      <c r="AZ23" s="61"/>
      <c r="BA23" s="61"/>
      <c r="BB23" s="3"/>
      <c r="BC23" s="76"/>
      <c r="BD23" s="76"/>
      <c r="BE23" s="76"/>
      <c r="BF23" s="76"/>
      <c r="BG23" s="76"/>
      <c r="BH23" s="76"/>
      <c r="BI23" s="76"/>
      <c r="BJ23" s="76"/>
      <c r="BK23" s="76"/>
      <c r="BL23" s="76"/>
      <c r="BM23" s="79"/>
      <c r="BN23" s="80"/>
    </row>
    <row r="24" spans="1:66" ht="18.75" customHeight="1">
      <c r="A24" s="9">
        <v>19</v>
      </c>
      <c r="B24" s="189"/>
      <c r="C24" s="53"/>
      <c r="D24" s="53"/>
      <c r="E24" s="70"/>
      <c r="F24" s="53"/>
      <c r="G24" s="53"/>
      <c r="H24" s="53"/>
      <c r="I24" s="53"/>
      <c r="J24" s="125"/>
      <c r="K24" s="25" t="s">
        <v>159</v>
      </c>
      <c r="L24" s="193"/>
      <c r="M24" s="102" t="s">
        <v>159</v>
      </c>
      <c r="N24" s="11"/>
      <c r="O24" s="11"/>
      <c r="P24" s="36"/>
      <c r="Q24" s="38"/>
      <c r="R24" s="36"/>
      <c r="S24" s="38"/>
      <c r="T24" s="38"/>
      <c r="U24" s="59"/>
      <c r="V24" s="58"/>
      <c r="W24" s="60"/>
      <c r="X24" s="58"/>
      <c r="Y24" s="58"/>
      <c r="Z24" s="12"/>
      <c r="AA24" s="38"/>
      <c r="AB24" s="38"/>
      <c r="AC24" s="12"/>
      <c r="AD24" s="38"/>
      <c r="AE24" s="38"/>
      <c r="AF24" s="12"/>
      <c r="AG24" s="38"/>
      <c r="AH24" s="38"/>
      <c r="AI24" s="12"/>
      <c r="AJ24" s="38"/>
      <c r="AK24" s="38"/>
      <c r="AL24" s="12"/>
      <c r="AM24" s="12"/>
      <c r="AN24" s="7"/>
      <c r="AO24" s="6"/>
      <c r="AP24" s="6"/>
      <c r="AQ24" s="66"/>
      <c r="AR24" s="67"/>
      <c r="AS24" s="67"/>
      <c r="AT24" s="24" t="s">
        <v>55</v>
      </c>
      <c r="AU24" s="14" t="s">
        <v>159</v>
      </c>
      <c r="AV24" s="61"/>
      <c r="AW24" s="53"/>
      <c r="AX24" s="61"/>
      <c r="AY24" s="61"/>
      <c r="AZ24" s="61"/>
      <c r="BA24" s="61"/>
      <c r="BB24" s="3"/>
      <c r="BC24" s="76"/>
      <c r="BD24" s="76"/>
      <c r="BE24" s="76"/>
      <c r="BF24" s="76"/>
      <c r="BG24" s="76"/>
      <c r="BH24" s="76"/>
      <c r="BI24" s="76"/>
      <c r="BJ24" s="76"/>
      <c r="BK24" s="76"/>
      <c r="BL24" s="76"/>
      <c r="BM24" s="79"/>
      <c r="BN24" s="80"/>
    </row>
    <row r="25" spans="1:66" ht="18.75" customHeight="1">
      <c r="A25" s="9">
        <v>20</v>
      </c>
      <c r="B25" s="189"/>
      <c r="C25" s="53"/>
      <c r="D25" s="53"/>
      <c r="E25" s="70"/>
      <c r="F25" s="53"/>
      <c r="G25" s="53"/>
      <c r="H25" s="53"/>
      <c r="I25" s="53"/>
      <c r="J25" s="125"/>
      <c r="K25" s="25" t="s">
        <v>159</v>
      </c>
      <c r="L25" s="193"/>
      <c r="M25" s="102" t="s">
        <v>159</v>
      </c>
      <c r="N25" s="11"/>
      <c r="O25" s="11"/>
      <c r="P25" s="36"/>
      <c r="Q25" s="38"/>
      <c r="R25" s="36"/>
      <c r="S25" s="38"/>
      <c r="T25" s="38"/>
      <c r="U25" s="59"/>
      <c r="V25" s="58"/>
      <c r="W25" s="60"/>
      <c r="X25" s="58"/>
      <c r="Y25" s="58"/>
      <c r="Z25" s="12"/>
      <c r="AA25" s="38"/>
      <c r="AB25" s="38"/>
      <c r="AC25" s="12"/>
      <c r="AD25" s="38"/>
      <c r="AE25" s="38"/>
      <c r="AF25" s="12"/>
      <c r="AG25" s="38"/>
      <c r="AH25" s="38"/>
      <c r="AI25" s="12"/>
      <c r="AJ25" s="38"/>
      <c r="AK25" s="38"/>
      <c r="AL25" s="12"/>
      <c r="AM25" s="12"/>
      <c r="AN25" s="7"/>
      <c r="AO25" s="6"/>
      <c r="AP25" s="6"/>
      <c r="AQ25" s="66"/>
      <c r="AR25" s="67"/>
      <c r="AS25" s="67"/>
      <c r="AT25" s="24" t="s">
        <v>55</v>
      </c>
      <c r="AU25" s="14" t="s">
        <v>159</v>
      </c>
      <c r="AV25" s="61"/>
      <c r="AW25" s="53"/>
      <c r="AX25" s="61"/>
      <c r="AY25" s="61"/>
      <c r="AZ25" s="61"/>
      <c r="BA25" s="61"/>
      <c r="BB25" s="3"/>
      <c r="BC25" s="76"/>
      <c r="BD25" s="76"/>
      <c r="BE25" s="76"/>
      <c r="BF25" s="76"/>
      <c r="BG25" s="76"/>
      <c r="BH25" s="76"/>
      <c r="BI25" s="76"/>
      <c r="BJ25" s="76"/>
      <c r="BK25" s="76"/>
      <c r="BL25" s="76"/>
      <c r="BM25" s="79"/>
      <c r="BN25" s="80"/>
    </row>
    <row r="26" spans="1:66" ht="18.75" customHeight="1">
      <c r="A26" s="9">
        <v>21</v>
      </c>
      <c r="B26" s="189"/>
      <c r="C26" s="53"/>
      <c r="D26" s="52"/>
      <c r="E26" s="70"/>
      <c r="F26" s="53"/>
      <c r="G26" s="53"/>
      <c r="H26" s="53"/>
      <c r="I26" s="53"/>
      <c r="J26" s="125"/>
      <c r="K26" s="25" t="s">
        <v>159</v>
      </c>
      <c r="L26" s="193"/>
      <c r="M26" s="102" t="s">
        <v>159</v>
      </c>
      <c r="N26" s="11"/>
      <c r="O26" s="11"/>
      <c r="P26" s="36"/>
      <c r="Q26" s="38"/>
      <c r="R26" s="36"/>
      <c r="S26" s="38"/>
      <c r="T26" s="38"/>
      <c r="U26" s="59"/>
      <c r="V26" s="58"/>
      <c r="W26" s="60"/>
      <c r="X26" s="58"/>
      <c r="Y26" s="58"/>
      <c r="Z26" s="12"/>
      <c r="AA26" s="38"/>
      <c r="AB26" s="38"/>
      <c r="AC26" s="12"/>
      <c r="AD26" s="38"/>
      <c r="AE26" s="38"/>
      <c r="AF26" s="12"/>
      <c r="AG26" s="38"/>
      <c r="AH26" s="38"/>
      <c r="AI26" s="12"/>
      <c r="AJ26" s="38"/>
      <c r="AK26" s="38"/>
      <c r="AL26" s="12"/>
      <c r="AM26" s="12"/>
      <c r="AN26" s="7"/>
      <c r="AO26" s="6"/>
      <c r="AP26" s="6"/>
      <c r="AQ26" s="66"/>
      <c r="AR26" s="67"/>
      <c r="AS26" s="67"/>
      <c r="AT26" s="24" t="s">
        <v>55</v>
      </c>
      <c r="AU26" s="14" t="s">
        <v>159</v>
      </c>
      <c r="AV26" s="61"/>
      <c r="AW26" s="53"/>
      <c r="AX26" s="61"/>
      <c r="AY26" s="61"/>
      <c r="AZ26" s="61"/>
      <c r="BA26" s="61"/>
      <c r="BB26" s="10"/>
      <c r="BC26" s="76"/>
      <c r="BD26" s="76"/>
      <c r="BE26" s="76"/>
      <c r="BF26" s="76"/>
      <c r="BG26" s="76"/>
      <c r="BH26" s="76"/>
      <c r="BI26" s="76"/>
      <c r="BJ26" s="76"/>
      <c r="BK26" s="76"/>
      <c r="BL26" s="76"/>
      <c r="BM26" s="79"/>
      <c r="BN26" s="80"/>
    </row>
    <row r="27" spans="1:66" ht="18.75" customHeight="1">
      <c r="A27" s="9">
        <v>22</v>
      </c>
      <c r="B27" s="189"/>
      <c r="C27" s="53"/>
      <c r="D27" s="53"/>
      <c r="E27" s="70"/>
      <c r="F27" s="53"/>
      <c r="G27" s="53"/>
      <c r="H27" s="53"/>
      <c r="I27" s="53"/>
      <c r="J27" s="125"/>
      <c r="K27" s="25" t="s">
        <v>159</v>
      </c>
      <c r="L27" s="193"/>
      <c r="M27" s="102" t="s">
        <v>159</v>
      </c>
      <c r="N27" s="11"/>
      <c r="O27" s="11"/>
      <c r="P27" s="36"/>
      <c r="Q27" s="38"/>
      <c r="R27" s="36"/>
      <c r="S27" s="38"/>
      <c r="T27" s="38"/>
      <c r="U27" s="59"/>
      <c r="V27" s="58"/>
      <c r="W27" s="60"/>
      <c r="X27" s="58"/>
      <c r="Y27" s="58"/>
      <c r="Z27" s="12"/>
      <c r="AA27" s="38"/>
      <c r="AB27" s="38"/>
      <c r="AC27" s="12"/>
      <c r="AD27" s="38"/>
      <c r="AE27" s="38"/>
      <c r="AF27" s="12"/>
      <c r="AG27" s="38"/>
      <c r="AH27" s="38"/>
      <c r="AI27" s="12"/>
      <c r="AJ27" s="38"/>
      <c r="AK27" s="38"/>
      <c r="AL27" s="12"/>
      <c r="AM27" s="12"/>
      <c r="AN27" s="7"/>
      <c r="AO27" s="6"/>
      <c r="AP27" s="6"/>
      <c r="AQ27" s="66"/>
      <c r="AR27" s="67"/>
      <c r="AS27" s="67"/>
      <c r="AT27" s="24" t="s">
        <v>55</v>
      </c>
      <c r="AU27" s="14" t="s">
        <v>159</v>
      </c>
      <c r="AV27" s="61"/>
      <c r="AW27" s="53"/>
      <c r="AX27" s="61"/>
      <c r="AY27" s="61"/>
      <c r="AZ27" s="61"/>
      <c r="BA27" s="61"/>
      <c r="BB27" s="3"/>
      <c r="BC27" s="76"/>
      <c r="BD27" s="76"/>
      <c r="BE27" s="76"/>
      <c r="BF27" s="76"/>
      <c r="BG27" s="76"/>
      <c r="BH27" s="76"/>
      <c r="BI27" s="76"/>
      <c r="BJ27" s="76"/>
      <c r="BK27" s="76"/>
      <c r="BL27" s="76"/>
      <c r="BM27" s="79"/>
      <c r="BN27" s="80"/>
    </row>
    <row r="28" spans="1:66" ht="18.75" customHeight="1">
      <c r="A28" s="9">
        <v>23</v>
      </c>
      <c r="B28" s="189"/>
      <c r="C28" s="53"/>
      <c r="D28" s="53"/>
      <c r="E28" s="70"/>
      <c r="F28" s="53"/>
      <c r="G28" s="53"/>
      <c r="H28" s="53"/>
      <c r="I28" s="53"/>
      <c r="J28" s="125"/>
      <c r="K28" s="25" t="s">
        <v>159</v>
      </c>
      <c r="L28" s="193"/>
      <c r="M28" s="102" t="s">
        <v>159</v>
      </c>
      <c r="N28" s="11"/>
      <c r="O28" s="11"/>
      <c r="P28" s="36"/>
      <c r="Q28" s="38"/>
      <c r="R28" s="36"/>
      <c r="S28" s="38"/>
      <c r="T28" s="38"/>
      <c r="U28" s="59"/>
      <c r="V28" s="58"/>
      <c r="W28" s="60"/>
      <c r="X28" s="58"/>
      <c r="Y28" s="58"/>
      <c r="Z28" s="12"/>
      <c r="AA28" s="38"/>
      <c r="AB28" s="38"/>
      <c r="AC28" s="12"/>
      <c r="AD28" s="38"/>
      <c r="AE28" s="38"/>
      <c r="AF28" s="12"/>
      <c r="AG28" s="38"/>
      <c r="AH28" s="38"/>
      <c r="AI28" s="12"/>
      <c r="AJ28" s="38"/>
      <c r="AK28" s="38"/>
      <c r="AL28" s="12"/>
      <c r="AM28" s="12"/>
      <c r="AN28" s="7"/>
      <c r="AO28" s="6"/>
      <c r="AP28" s="6"/>
      <c r="AQ28" s="66"/>
      <c r="AR28" s="67"/>
      <c r="AS28" s="67"/>
      <c r="AT28" s="24" t="s">
        <v>55</v>
      </c>
      <c r="AU28" s="14" t="s">
        <v>159</v>
      </c>
      <c r="AV28" s="61"/>
      <c r="AW28" s="53"/>
      <c r="AX28" s="61"/>
      <c r="AY28" s="61"/>
      <c r="AZ28" s="61"/>
      <c r="BA28" s="61"/>
      <c r="BB28" s="3"/>
      <c r="BC28" s="76"/>
      <c r="BD28" s="76"/>
      <c r="BE28" s="76"/>
      <c r="BF28" s="76"/>
      <c r="BG28" s="76"/>
      <c r="BH28" s="76"/>
      <c r="BI28" s="76"/>
      <c r="BJ28" s="76"/>
      <c r="BK28" s="76"/>
      <c r="BL28" s="76"/>
      <c r="BM28" s="79"/>
      <c r="BN28" s="80"/>
    </row>
    <row r="29" spans="1:66" ht="18.75" customHeight="1">
      <c r="A29" s="9">
        <v>24</v>
      </c>
      <c r="B29" s="189"/>
      <c r="C29" s="53"/>
      <c r="D29" s="53"/>
      <c r="E29" s="70"/>
      <c r="F29" s="53"/>
      <c r="G29" s="53"/>
      <c r="H29" s="53"/>
      <c r="I29" s="53"/>
      <c r="J29" s="125"/>
      <c r="K29" s="25" t="s">
        <v>159</v>
      </c>
      <c r="L29" s="193"/>
      <c r="M29" s="102" t="s">
        <v>159</v>
      </c>
      <c r="N29" s="11"/>
      <c r="O29" s="11"/>
      <c r="P29" s="36"/>
      <c r="Q29" s="38"/>
      <c r="R29" s="36"/>
      <c r="S29" s="38"/>
      <c r="T29" s="38"/>
      <c r="U29" s="59"/>
      <c r="V29" s="58"/>
      <c r="W29" s="60"/>
      <c r="X29" s="58"/>
      <c r="Y29" s="58"/>
      <c r="Z29" s="12"/>
      <c r="AA29" s="38"/>
      <c r="AB29" s="38"/>
      <c r="AC29" s="12"/>
      <c r="AD29" s="38"/>
      <c r="AE29" s="38"/>
      <c r="AF29" s="12"/>
      <c r="AG29" s="38"/>
      <c r="AH29" s="38"/>
      <c r="AI29" s="12"/>
      <c r="AJ29" s="38"/>
      <c r="AK29" s="38"/>
      <c r="AL29" s="12"/>
      <c r="AM29" s="12"/>
      <c r="AN29" s="7"/>
      <c r="AO29" s="6"/>
      <c r="AP29" s="6"/>
      <c r="AQ29" s="66"/>
      <c r="AR29" s="67"/>
      <c r="AS29" s="67"/>
      <c r="AT29" s="24" t="s">
        <v>55</v>
      </c>
      <c r="AU29" s="14" t="s">
        <v>159</v>
      </c>
      <c r="AV29" s="61"/>
      <c r="AW29" s="53"/>
      <c r="AX29" s="61"/>
      <c r="AY29" s="61"/>
      <c r="AZ29" s="61"/>
      <c r="BA29" s="61"/>
      <c r="BB29" s="3"/>
      <c r="BC29" s="76"/>
      <c r="BD29" s="76"/>
      <c r="BE29" s="76"/>
      <c r="BF29" s="76"/>
      <c r="BG29" s="76"/>
      <c r="BH29" s="76"/>
      <c r="BI29" s="76"/>
      <c r="BJ29" s="76"/>
      <c r="BK29" s="76"/>
      <c r="BL29" s="76"/>
      <c r="BM29" s="79"/>
      <c r="BN29" s="80"/>
    </row>
    <row r="30" spans="1:66" ht="18.75" customHeight="1">
      <c r="A30" s="9">
        <v>25</v>
      </c>
      <c r="B30" s="189"/>
      <c r="C30" s="53"/>
      <c r="D30" s="53"/>
      <c r="E30" s="70"/>
      <c r="F30" s="53"/>
      <c r="G30" s="53"/>
      <c r="H30" s="53"/>
      <c r="I30" s="53"/>
      <c r="J30" s="125"/>
      <c r="K30" s="25" t="s">
        <v>159</v>
      </c>
      <c r="L30" s="193"/>
      <c r="M30" s="102" t="s">
        <v>159</v>
      </c>
      <c r="N30" s="11"/>
      <c r="O30" s="11"/>
      <c r="P30" s="36"/>
      <c r="Q30" s="38"/>
      <c r="R30" s="36"/>
      <c r="S30" s="38"/>
      <c r="T30" s="38"/>
      <c r="U30" s="59"/>
      <c r="V30" s="58"/>
      <c r="W30" s="60"/>
      <c r="X30" s="58"/>
      <c r="Y30" s="58"/>
      <c r="Z30" s="12"/>
      <c r="AA30" s="38"/>
      <c r="AB30" s="38"/>
      <c r="AC30" s="12"/>
      <c r="AD30" s="38"/>
      <c r="AE30" s="38"/>
      <c r="AF30" s="12"/>
      <c r="AG30" s="38"/>
      <c r="AH30" s="38"/>
      <c r="AI30" s="12"/>
      <c r="AJ30" s="38"/>
      <c r="AK30" s="38"/>
      <c r="AL30" s="12"/>
      <c r="AM30" s="12"/>
      <c r="AN30" s="7"/>
      <c r="AO30" s="6"/>
      <c r="AP30" s="6"/>
      <c r="AQ30" s="66"/>
      <c r="AR30" s="67"/>
      <c r="AS30" s="67"/>
      <c r="AT30" s="24" t="s">
        <v>55</v>
      </c>
      <c r="AU30" s="14" t="s">
        <v>159</v>
      </c>
      <c r="AV30" s="61"/>
      <c r="AW30" s="53"/>
      <c r="AX30" s="61"/>
      <c r="AY30" s="61"/>
      <c r="AZ30" s="61"/>
      <c r="BA30" s="61"/>
      <c r="BB30" s="3"/>
      <c r="BC30" s="76"/>
      <c r="BD30" s="76"/>
      <c r="BE30" s="76"/>
      <c r="BF30" s="76"/>
      <c r="BG30" s="76"/>
      <c r="BH30" s="76"/>
      <c r="BI30" s="76"/>
      <c r="BJ30" s="76"/>
      <c r="BK30" s="76"/>
      <c r="BL30" s="76"/>
      <c r="BM30" s="79"/>
      <c r="BN30" s="80"/>
    </row>
    <row r="31" spans="1:66" ht="18.75" customHeight="1">
      <c r="A31" s="9">
        <v>26</v>
      </c>
      <c r="B31" s="189"/>
      <c r="C31" s="53"/>
      <c r="D31" s="53"/>
      <c r="E31" s="70"/>
      <c r="F31" s="53"/>
      <c r="G31" s="53"/>
      <c r="H31" s="53"/>
      <c r="I31" s="53"/>
      <c r="J31" s="125"/>
      <c r="K31" s="25" t="s">
        <v>159</v>
      </c>
      <c r="L31" s="193"/>
      <c r="M31" s="102" t="s">
        <v>159</v>
      </c>
      <c r="N31" s="11"/>
      <c r="O31" s="11"/>
      <c r="P31" s="36"/>
      <c r="Q31" s="38"/>
      <c r="R31" s="36"/>
      <c r="S31" s="38"/>
      <c r="T31" s="38"/>
      <c r="U31" s="59"/>
      <c r="V31" s="58"/>
      <c r="W31" s="60"/>
      <c r="X31" s="58"/>
      <c r="Y31" s="58"/>
      <c r="Z31" s="12"/>
      <c r="AA31" s="38"/>
      <c r="AB31" s="38"/>
      <c r="AC31" s="12"/>
      <c r="AD31" s="38"/>
      <c r="AE31" s="38"/>
      <c r="AF31" s="12"/>
      <c r="AG31" s="38"/>
      <c r="AH31" s="38"/>
      <c r="AI31" s="12"/>
      <c r="AJ31" s="38"/>
      <c r="AK31" s="38"/>
      <c r="AL31" s="12"/>
      <c r="AM31" s="12"/>
      <c r="AN31" s="7"/>
      <c r="AO31" s="6"/>
      <c r="AP31" s="6"/>
      <c r="AQ31" s="66"/>
      <c r="AR31" s="67"/>
      <c r="AS31" s="67"/>
      <c r="AT31" s="24" t="s">
        <v>55</v>
      </c>
      <c r="AU31" s="14" t="s">
        <v>159</v>
      </c>
      <c r="AV31" s="61"/>
      <c r="AW31" s="53"/>
      <c r="AX31" s="61"/>
      <c r="AY31" s="61"/>
      <c r="AZ31" s="61"/>
      <c r="BA31" s="61"/>
      <c r="BB31" s="3"/>
      <c r="BC31" s="76"/>
      <c r="BD31" s="76"/>
      <c r="BE31" s="76"/>
      <c r="BF31" s="76"/>
      <c r="BG31" s="76"/>
      <c r="BH31" s="76"/>
      <c r="BI31" s="76"/>
      <c r="BJ31" s="76"/>
      <c r="BK31" s="76"/>
      <c r="BL31" s="76"/>
      <c r="BM31" s="79"/>
      <c r="BN31" s="80"/>
    </row>
    <row r="32" spans="1:66" ht="18.75" customHeight="1">
      <c r="A32" s="9">
        <v>27</v>
      </c>
      <c r="B32" s="189"/>
      <c r="C32" s="53"/>
      <c r="D32" s="53"/>
      <c r="E32" s="70"/>
      <c r="F32" s="53"/>
      <c r="G32" s="53"/>
      <c r="H32" s="53"/>
      <c r="I32" s="53"/>
      <c r="J32" s="125"/>
      <c r="K32" s="25" t="s">
        <v>159</v>
      </c>
      <c r="L32" s="193"/>
      <c r="M32" s="102" t="s">
        <v>159</v>
      </c>
      <c r="N32" s="11"/>
      <c r="O32" s="11"/>
      <c r="P32" s="36"/>
      <c r="Q32" s="38"/>
      <c r="R32" s="36"/>
      <c r="S32" s="38"/>
      <c r="T32" s="38"/>
      <c r="U32" s="59"/>
      <c r="V32" s="58"/>
      <c r="W32" s="60"/>
      <c r="X32" s="58"/>
      <c r="Y32" s="58"/>
      <c r="Z32" s="12"/>
      <c r="AA32" s="38"/>
      <c r="AB32" s="38"/>
      <c r="AC32" s="12"/>
      <c r="AD32" s="38"/>
      <c r="AE32" s="38"/>
      <c r="AF32" s="12"/>
      <c r="AG32" s="38"/>
      <c r="AH32" s="38"/>
      <c r="AI32" s="12"/>
      <c r="AJ32" s="38"/>
      <c r="AK32" s="38"/>
      <c r="AL32" s="12"/>
      <c r="AM32" s="12"/>
      <c r="AN32" s="7"/>
      <c r="AO32" s="6"/>
      <c r="AP32" s="6"/>
      <c r="AQ32" s="66"/>
      <c r="AR32" s="67"/>
      <c r="AS32" s="67"/>
      <c r="AT32" s="24" t="s">
        <v>55</v>
      </c>
      <c r="AU32" s="14" t="s">
        <v>159</v>
      </c>
      <c r="AV32" s="61"/>
      <c r="AW32" s="53"/>
      <c r="AX32" s="61"/>
      <c r="AY32" s="61"/>
      <c r="AZ32" s="61"/>
      <c r="BA32" s="61"/>
      <c r="BB32" s="3"/>
      <c r="BC32" s="76"/>
      <c r="BD32" s="76"/>
      <c r="BE32" s="76"/>
      <c r="BF32" s="76"/>
      <c r="BG32" s="76"/>
      <c r="BH32" s="76"/>
      <c r="BI32" s="76"/>
      <c r="BJ32" s="76"/>
      <c r="BK32" s="76"/>
      <c r="BL32" s="76"/>
      <c r="BM32" s="79"/>
      <c r="BN32" s="80"/>
    </row>
    <row r="33" spans="1:66" ht="18.75" customHeight="1">
      <c r="A33" s="9">
        <v>28</v>
      </c>
      <c r="B33" s="189"/>
      <c r="C33" s="53"/>
      <c r="D33" s="53"/>
      <c r="E33" s="70"/>
      <c r="F33" s="53"/>
      <c r="G33" s="53"/>
      <c r="H33" s="53"/>
      <c r="I33" s="53"/>
      <c r="J33" s="125"/>
      <c r="K33" s="25" t="s">
        <v>159</v>
      </c>
      <c r="L33" s="193"/>
      <c r="M33" s="102" t="s">
        <v>159</v>
      </c>
      <c r="N33" s="11"/>
      <c r="O33" s="11"/>
      <c r="P33" s="36"/>
      <c r="Q33" s="38"/>
      <c r="R33" s="36"/>
      <c r="S33" s="38"/>
      <c r="T33" s="38"/>
      <c r="U33" s="59"/>
      <c r="V33" s="58"/>
      <c r="W33" s="60"/>
      <c r="X33" s="58"/>
      <c r="Y33" s="58"/>
      <c r="Z33" s="12"/>
      <c r="AA33" s="38"/>
      <c r="AB33" s="38"/>
      <c r="AC33" s="12"/>
      <c r="AD33" s="38"/>
      <c r="AE33" s="38"/>
      <c r="AF33" s="12"/>
      <c r="AG33" s="38"/>
      <c r="AH33" s="38"/>
      <c r="AI33" s="12"/>
      <c r="AJ33" s="38"/>
      <c r="AK33" s="38"/>
      <c r="AL33" s="12"/>
      <c r="AM33" s="12"/>
      <c r="AN33" s="7"/>
      <c r="AO33" s="6"/>
      <c r="AP33" s="6"/>
      <c r="AQ33" s="66"/>
      <c r="AR33" s="67"/>
      <c r="AS33" s="67"/>
      <c r="AT33" s="24" t="s">
        <v>55</v>
      </c>
      <c r="AU33" s="14" t="s">
        <v>159</v>
      </c>
      <c r="AV33" s="61"/>
      <c r="AW33" s="53"/>
      <c r="AX33" s="61"/>
      <c r="AY33" s="61"/>
      <c r="AZ33" s="61"/>
      <c r="BA33" s="61"/>
      <c r="BB33" s="3"/>
      <c r="BC33" s="76"/>
      <c r="BD33" s="76"/>
      <c r="BE33" s="76"/>
      <c r="BF33" s="76"/>
      <c r="BG33" s="76"/>
      <c r="BH33" s="76"/>
      <c r="BI33" s="76"/>
      <c r="BJ33" s="76"/>
      <c r="BK33" s="76"/>
      <c r="BL33" s="76"/>
      <c r="BM33" s="79"/>
      <c r="BN33" s="80"/>
    </row>
    <row r="34" spans="1:66" ht="18.75" customHeight="1">
      <c r="A34" s="9">
        <v>29</v>
      </c>
      <c r="B34" s="189"/>
      <c r="C34" s="53"/>
      <c r="D34" s="53"/>
      <c r="E34" s="70"/>
      <c r="F34" s="53"/>
      <c r="G34" s="53"/>
      <c r="H34" s="53"/>
      <c r="I34" s="53"/>
      <c r="J34" s="125"/>
      <c r="K34" s="25" t="s">
        <v>159</v>
      </c>
      <c r="L34" s="193"/>
      <c r="M34" s="102" t="s">
        <v>159</v>
      </c>
      <c r="N34" s="11"/>
      <c r="O34" s="11"/>
      <c r="P34" s="36"/>
      <c r="Q34" s="38"/>
      <c r="R34" s="36"/>
      <c r="S34" s="38"/>
      <c r="T34" s="38"/>
      <c r="U34" s="59"/>
      <c r="V34" s="58"/>
      <c r="W34" s="60"/>
      <c r="X34" s="58"/>
      <c r="Y34" s="58"/>
      <c r="Z34" s="12"/>
      <c r="AA34" s="38"/>
      <c r="AB34" s="38"/>
      <c r="AC34" s="12"/>
      <c r="AD34" s="38"/>
      <c r="AE34" s="38"/>
      <c r="AF34" s="12"/>
      <c r="AG34" s="38"/>
      <c r="AH34" s="38"/>
      <c r="AI34" s="12"/>
      <c r="AJ34" s="38"/>
      <c r="AK34" s="38"/>
      <c r="AL34" s="12"/>
      <c r="AM34" s="12"/>
      <c r="AN34" s="7"/>
      <c r="AO34" s="6"/>
      <c r="AP34" s="6"/>
      <c r="AQ34" s="66"/>
      <c r="AR34" s="67"/>
      <c r="AS34" s="67"/>
      <c r="AT34" s="24" t="s">
        <v>55</v>
      </c>
      <c r="AU34" s="14" t="s">
        <v>159</v>
      </c>
      <c r="AV34" s="61"/>
      <c r="AW34" s="53"/>
      <c r="AX34" s="61"/>
      <c r="AY34" s="61"/>
      <c r="AZ34" s="61"/>
      <c r="BA34" s="61"/>
      <c r="BB34" s="3"/>
      <c r="BC34" s="76"/>
      <c r="BD34" s="76"/>
      <c r="BE34" s="76"/>
      <c r="BF34" s="76"/>
      <c r="BG34" s="76"/>
      <c r="BH34" s="76"/>
      <c r="BI34" s="76"/>
      <c r="BJ34" s="76"/>
      <c r="BK34" s="76"/>
      <c r="BL34" s="76"/>
      <c r="BM34" s="79"/>
      <c r="BN34" s="80"/>
    </row>
    <row r="35" spans="1:66" ht="18.75" customHeight="1">
      <c r="A35" s="9">
        <v>30</v>
      </c>
      <c r="B35" s="189"/>
      <c r="C35" s="53"/>
      <c r="D35" s="53"/>
      <c r="E35" s="70"/>
      <c r="F35" s="53"/>
      <c r="G35" s="53"/>
      <c r="H35" s="53"/>
      <c r="I35" s="53"/>
      <c r="J35" s="53"/>
      <c r="K35" s="126" t="s">
        <v>159</v>
      </c>
      <c r="L35" s="193"/>
      <c r="M35" s="102" t="s">
        <v>159</v>
      </c>
      <c r="N35" s="11"/>
      <c r="O35" s="11"/>
      <c r="P35" s="36"/>
      <c r="Q35" s="38"/>
      <c r="R35" s="36"/>
      <c r="S35" s="38"/>
      <c r="T35" s="38"/>
      <c r="U35" s="59"/>
      <c r="V35" s="58"/>
      <c r="W35" s="60"/>
      <c r="X35" s="58"/>
      <c r="Y35" s="58"/>
      <c r="Z35" s="12"/>
      <c r="AA35" s="38"/>
      <c r="AB35" s="38"/>
      <c r="AC35" s="12"/>
      <c r="AD35" s="38"/>
      <c r="AE35" s="38"/>
      <c r="AF35" s="12"/>
      <c r="AG35" s="38"/>
      <c r="AH35" s="38"/>
      <c r="AI35" s="12"/>
      <c r="AJ35" s="38"/>
      <c r="AK35" s="38"/>
      <c r="AL35" s="12"/>
      <c r="AM35" s="12"/>
      <c r="AN35" s="7"/>
      <c r="AO35" s="6"/>
      <c r="AP35" s="6"/>
      <c r="AQ35" s="66"/>
      <c r="AR35" s="67"/>
      <c r="AS35" s="67"/>
      <c r="AT35" s="24" t="s">
        <v>55</v>
      </c>
      <c r="AU35" s="14" t="s">
        <v>159</v>
      </c>
      <c r="AV35" s="61"/>
      <c r="AW35" s="53"/>
      <c r="AX35" s="61"/>
      <c r="AY35" s="61"/>
      <c r="AZ35" s="61"/>
      <c r="BA35" s="61"/>
      <c r="BB35" s="3"/>
      <c r="BC35" s="76"/>
      <c r="BD35" s="76"/>
      <c r="BE35" s="76"/>
      <c r="BF35" s="76"/>
      <c r="BG35" s="76"/>
      <c r="BH35" s="76"/>
      <c r="BI35" s="76"/>
      <c r="BJ35" s="76"/>
      <c r="BK35" s="76"/>
      <c r="BL35" s="76"/>
      <c r="BM35" s="79"/>
      <c r="BN35" s="80"/>
    </row>
    <row r="36" spans="2:54" ht="14.25">
      <c r="B36" s="186"/>
      <c r="C36" s="4"/>
      <c r="D36" s="4"/>
      <c r="E36" s="4"/>
      <c r="F36" s="4"/>
      <c r="G36" s="4"/>
      <c r="H36" s="4"/>
      <c r="I36" s="4"/>
      <c r="J36" s="4"/>
      <c r="K36" s="2"/>
      <c r="L36" s="183"/>
      <c r="M36" s="2"/>
      <c r="AH36" s="13"/>
      <c r="AI36" s="13"/>
      <c r="AJ36" s="13"/>
      <c r="AN36" s="2"/>
      <c r="AO36" s="2"/>
      <c r="AP36" s="2"/>
      <c r="AQ36" s="2"/>
      <c r="AR36" s="2"/>
      <c r="AS36" s="2"/>
      <c r="AU36" s="4"/>
      <c r="BB36" s="8"/>
    </row>
    <row r="37" spans="2:54" ht="14.25">
      <c r="B37" s="186"/>
      <c r="C37" s="4"/>
      <c r="D37" s="4"/>
      <c r="E37" s="4"/>
      <c r="F37" s="4"/>
      <c r="G37" s="4"/>
      <c r="H37" s="4"/>
      <c r="I37" s="4"/>
      <c r="J37" s="4"/>
      <c r="K37" s="86"/>
      <c r="L37" s="183"/>
      <c r="M37" s="2"/>
      <c r="AH37" s="13"/>
      <c r="AI37" s="13"/>
      <c r="AJ37" s="13"/>
      <c r="AN37" s="2"/>
      <c r="AO37" s="2"/>
      <c r="AP37" s="2"/>
      <c r="AQ37" s="2"/>
      <c r="AR37" s="2"/>
      <c r="AS37" s="2"/>
      <c r="AU37" s="4"/>
      <c r="BB37" s="8"/>
    </row>
  </sheetData>
  <sheetProtection/>
  <mergeCells count="24">
    <mergeCell ref="B3:B4"/>
    <mergeCell ref="M3:M4"/>
    <mergeCell ref="P3:T3"/>
    <mergeCell ref="U3:Y3"/>
    <mergeCell ref="Z3:AB3"/>
    <mergeCell ref="F3:H3"/>
    <mergeCell ref="C3:D3"/>
    <mergeCell ref="AL3:AM3"/>
    <mergeCell ref="E3:E4"/>
    <mergeCell ref="AF3:AH3"/>
    <mergeCell ref="AC3:AE3"/>
    <mergeCell ref="AQ3:AS3"/>
    <mergeCell ref="AU3:AU4"/>
    <mergeCell ref="AI3:AK3"/>
    <mergeCell ref="A3:A4"/>
    <mergeCell ref="BB3:BB4"/>
    <mergeCell ref="I3:I4"/>
    <mergeCell ref="K3:K4"/>
    <mergeCell ref="N3:O3"/>
    <mergeCell ref="AT3:AT4"/>
    <mergeCell ref="AN3:AP3"/>
    <mergeCell ref="J3:J4"/>
    <mergeCell ref="AV3:AX3"/>
    <mergeCell ref="AY3:BA3"/>
  </mergeCells>
  <dataValidations count="8">
    <dataValidation type="list" allowBlank="1" showInputMessage="1" showErrorMessage="1" sqref="AU5:AU35">
      <formula1>"（選択して下さい）,要,否"</formula1>
    </dataValidation>
    <dataValidation type="list" allowBlank="1" showInputMessage="1" showErrorMessage="1" sqref="AT5:AT35">
      <formula1>"（選択して下さい）,別紙のとおり,－"</formula1>
    </dataValidation>
    <dataValidation type="list" allowBlank="1" showInputMessage="1" showErrorMessage="1" sqref="N6:O35">
      <formula1>"（選択して下さい）,－,標準,時間帯別,臨時,従量（自己託送）"</formula1>
    </dataValidation>
    <dataValidation type="list" allowBlank="1" showInputMessage="1" showErrorMessage="1" sqref="K5:K35">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formula1>"商用,産業用"</formula1>
    </dataValidation>
    <dataValidation type="list" allowBlank="1" showInputMessage="1" showErrorMessage="1" sqref="M5:M35">
      <formula1>"（選択して下さい）,需要者に承諾いただいている"</formula1>
    </dataValidation>
    <dataValidation type="textLength" allowBlank="1" showInputMessage="1" showErrorMessage="1" error="22桁で入力してください。&#10;" sqref="E5:E7">
      <formula1>22</formula1>
      <formula2>22</formula2>
    </dataValidation>
    <dataValidation type="textLength" allowBlank="1" showInputMessage="1" showErrorMessage="1" sqref="F5:F6">
      <formula1>7</formula1>
      <formula2>7</formula2>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7" r:id="rId4"/>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sheetPr>
  <dimension ref="B1:AV52"/>
  <sheetViews>
    <sheetView view="pageBreakPreview" zoomScale="120" zoomScaleSheetLayoutView="120" zoomScalePageLayoutView="0" workbookViewId="0" topLeftCell="A1">
      <selection activeCell="S16" sqref="S16:AA16"/>
    </sheetView>
  </sheetViews>
  <sheetFormatPr defaultColWidth="9.00390625" defaultRowHeight="18" customHeight="1"/>
  <cols>
    <col min="1" max="1" width="2.125" style="82" customWidth="1"/>
    <col min="2" max="14" width="2.375" style="82" customWidth="1"/>
    <col min="15" max="47" width="2.00390625" style="82" customWidth="1"/>
    <col min="48" max="48" width="1.875" style="82" customWidth="1"/>
    <col min="49" max="61" width="2.125" style="82" customWidth="1"/>
    <col min="62" max="16384" width="9.00390625" style="82" customWidth="1"/>
  </cols>
  <sheetData>
    <row r="1" spans="2:48" ht="18" customHeight="1">
      <c r="B1" s="634" t="s">
        <v>287</v>
      </c>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row>
    <row r="2" spans="45:48" ht="9.75" customHeight="1">
      <c r="AS2" s="85"/>
      <c r="AT2" s="85"/>
      <c r="AU2" s="85"/>
      <c r="AV2" s="84"/>
    </row>
    <row r="3" spans="2:48" ht="15" customHeight="1">
      <c r="B3" s="405" t="s">
        <v>214</v>
      </c>
      <c r="C3" s="406"/>
      <c r="D3" s="406"/>
      <c r="E3" s="406"/>
      <c r="F3" s="406"/>
      <c r="G3" s="406"/>
      <c r="H3" s="406"/>
      <c r="I3" s="406"/>
      <c r="J3" s="406"/>
      <c r="K3" s="406"/>
      <c r="L3" s="406"/>
      <c r="M3" s="406"/>
      <c r="N3" s="407"/>
      <c r="O3" s="636"/>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8"/>
    </row>
    <row r="4" spans="2:48" ht="21" customHeight="1">
      <c r="B4" s="325" t="s">
        <v>213</v>
      </c>
      <c r="C4" s="326"/>
      <c r="D4" s="326"/>
      <c r="E4" s="326"/>
      <c r="F4" s="326"/>
      <c r="G4" s="326"/>
      <c r="H4" s="326"/>
      <c r="I4" s="326"/>
      <c r="J4" s="326"/>
      <c r="K4" s="326"/>
      <c r="L4" s="326"/>
      <c r="M4" s="326"/>
      <c r="N4" s="327"/>
      <c r="O4" s="538"/>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40"/>
    </row>
    <row r="5" spans="2:48" ht="18" customHeight="1">
      <c r="B5" s="628" t="s">
        <v>288</v>
      </c>
      <c r="C5" s="629"/>
      <c r="D5" s="629"/>
      <c r="E5" s="629"/>
      <c r="F5" s="629"/>
      <c r="G5" s="629"/>
      <c r="H5" s="629"/>
      <c r="I5" s="629"/>
      <c r="J5" s="629"/>
      <c r="K5" s="629"/>
      <c r="L5" s="629"/>
      <c r="M5" s="629"/>
      <c r="N5" s="630"/>
      <c r="O5" s="631" t="s">
        <v>212</v>
      </c>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3"/>
    </row>
    <row r="6" spans="2:48" ht="18" customHeight="1">
      <c r="B6" s="639" t="s">
        <v>211</v>
      </c>
      <c r="C6" s="640"/>
      <c r="D6" s="640"/>
      <c r="E6" s="640"/>
      <c r="F6" s="640"/>
      <c r="G6" s="640"/>
      <c r="H6" s="640"/>
      <c r="I6" s="640"/>
      <c r="J6" s="640"/>
      <c r="K6" s="640"/>
      <c r="L6" s="640"/>
      <c r="M6" s="640"/>
      <c r="N6" s="641"/>
      <c r="O6" s="645" t="s">
        <v>210</v>
      </c>
      <c r="P6" s="646"/>
      <c r="Q6" s="646"/>
      <c r="R6" s="646"/>
      <c r="S6" s="646"/>
      <c r="T6" s="646"/>
      <c r="U6" s="646"/>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647"/>
    </row>
    <row r="7" spans="2:48" ht="18" customHeight="1">
      <c r="B7" s="642"/>
      <c r="C7" s="643"/>
      <c r="D7" s="643"/>
      <c r="E7" s="643"/>
      <c r="F7" s="643"/>
      <c r="G7" s="643"/>
      <c r="H7" s="643"/>
      <c r="I7" s="643"/>
      <c r="J7" s="643"/>
      <c r="K7" s="643"/>
      <c r="L7" s="643"/>
      <c r="M7" s="643"/>
      <c r="N7" s="644"/>
      <c r="O7" s="325"/>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7"/>
    </row>
    <row r="8" spans="2:48" ht="17.25" customHeight="1">
      <c r="B8" s="639" t="s">
        <v>209</v>
      </c>
      <c r="C8" s="648"/>
      <c r="D8" s="648"/>
      <c r="E8" s="648"/>
      <c r="F8" s="648"/>
      <c r="G8" s="648"/>
      <c r="H8" s="648"/>
      <c r="I8" s="648"/>
      <c r="J8" s="648"/>
      <c r="K8" s="648"/>
      <c r="L8" s="648"/>
      <c r="M8" s="648"/>
      <c r="N8" s="649"/>
      <c r="O8" s="653"/>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5"/>
    </row>
    <row r="9" spans="2:48" ht="17.25" customHeight="1">
      <c r="B9" s="650"/>
      <c r="C9" s="651"/>
      <c r="D9" s="651"/>
      <c r="E9" s="651"/>
      <c r="F9" s="651"/>
      <c r="G9" s="651"/>
      <c r="H9" s="651"/>
      <c r="I9" s="651"/>
      <c r="J9" s="651"/>
      <c r="K9" s="651"/>
      <c r="L9" s="651"/>
      <c r="M9" s="651"/>
      <c r="N9" s="652"/>
      <c r="O9" s="656"/>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8"/>
    </row>
    <row r="10" spans="2:48" ht="15.75" customHeight="1">
      <c r="B10" s="659" t="s">
        <v>162</v>
      </c>
      <c r="C10" s="648"/>
      <c r="D10" s="648"/>
      <c r="E10" s="648"/>
      <c r="F10" s="648"/>
      <c r="G10" s="648"/>
      <c r="H10" s="648"/>
      <c r="I10" s="648"/>
      <c r="J10" s="648"/>
      <c r="K10" s="648"/>
      <c r="L10" s="648"/>
      <c r="M10" s="648"/>
      <c r="N10" s="649"/>
      <c r="O10" s="522" t="s">
        <v>159</v>
      </c>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647"/>
    </row>
    <row r="11" spans="2:48" ht="15.75" customHeight="1">
      <c r="B11" s="650"/>
      <c r="C11" s="651"/>
      <c r="D11" s="651"/>
      <c r="E11" s="651"/>
      <c r="F11" s="651"/>
      <c r="G11" s="651"/>
      <c r="H11" s="651"/>
      <c r="I11" s="651"/>
      <c r="J11" s="651"/>
      <c r="K11" s="651"/>
      <c r="L11" s="651"/>
      <c r="M11" s="651"/>
      <c r="N11" s="652"/>
      <c r="O11" s="325"/>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7"/>
    </row>
    <row r="12" spans="2:48" ht="18" customHeight="1">
      <c r="B12" s="660" t="s">
        <v>165</v>
      </c>
      <c r="C12" s="661"/>
      <c r="D12" s="661"/>
      <c r="E12" s="661"/>
      <c r="F12" s="661"/>
      <c r="G12" s="661"/>
      <c r="H12" s="661"/>
      <c r="I12" s="661"/>
      <c r="J12" s="661"/>
      <c r="K12" s="661"/>
      <c r="L12" s="661"/>
      <c r="M12" s="661"/>
      <c r="N12" s="662"/>
      <c r="O12" s="535"/>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7"/>
    </row>
    <row r="13" spans="2:48" ht="18" customHeight="1">
      <c r="B13" s="663"/>
      <c r="C13" s="664"/>
      <c r="D13" s="664"/>
      <c r="E13" s="664"/>
      <c r="F13" s="664"/>
      <c r="G13" s="664"/>
      <c r="H13" s="664"/>
      <c r="I13" s="664"/>
      <c r="J13" s="664"/>
      <c r="K13" s="664"/>
      <c r="L13" s="664"/>
      <c r="M13" s="664"/>
      <c r="N13" s="665"/>
      <c r="O13" s="538"/>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40"/>
    </row>
    <row r="14" spans="2:48" ht="18" customHeight="1">
      <c r="B14" s="405" t="s">
        <v>289</v>
      </c>
      <c r="C14" s="406"/>
      <c r="D14" s="406"/>
      <c r="E14" s="406"/>
      <c r="F14" s="406"/>
      <c r="G14" s="406"/>
      <c r="H14" s="406"/>
      <c r="I14" s="406"/>
      <c r="J14" s="406"/>
      <c r="K14" s="406"/>
      <c r="L14" s="406"/>
      <c r="M14" s="406"/>
      <c r="N14" s="407"/>
      <c r="O14" s="535" t="s">
        <v>159</v>
      </c>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7"/>
    </row>
    <row r="15" spans="2:48" ht="18" customHeight="1">
      <c r="B15" s="408"/>
      <c r="C15" s="409"/>
      <c r="D15" s="409"/>
      <c r="E15" s="409"/>
      <c r="F15" s="409"/>
      <c r="G15" s="409"/>
      <c r="H15" s="409"/>
      <c r="I15" s="409"/>
      <c r="J15" s="409"/>
      <c r="K15" s="409"/>
      <c r="L15" s="409"/>
      <c r="M15" s="409"/>
      <c r="N15" s="410"/>
      <c r="O15" s="538"/>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40"/>
    </row>
    <row r="16" spans="2:48" ht="24.75" customHeight="1">
      <c r="B16" s="675" t="s">
        <v>208</v>
      </c>
      <c r="C16" s="676"/>
      <c r="D16" s="676"/>
      <c r="E16" s="676"/>
      <c r="F16" s="676"/>
      <c r="G16" s="677"/>
      <c r="H16" s="679" t="s">
        <v>207</v>
      </c>
      <c r="I16" s="680"/>
      <c r="J16" s="680"/>
      <c r="K16" s="680"/>
      <c r="L16" s="680"/>
      <c r="M16" s="680"/>
      <c r="N16" s="681"/>
      <c r="O16" s="668" t="s">
        <v>12</v>
      </c>
      <c r="P16" s="669"/>
      <c r="Q16" s="669"/>
      <c r="R16" s="669"/>
      <c r="S16" s="682"/>
      <c r="T16" s="682"/>
      <c r="U16" s="682"/>
      <c r="V16" s="682"/>
      <c r="W16" s="682"/>
      <c r="X16" s="682"/>
      <c r="Y16" s="682"/>
      <c r="Z16" s="682"/>
      <c r="AA16" s="682"/>
      <c r="AB16" s="666" t="s">
        <v>37</v>
      </c>
      <c r="AC16" s="666"/>
      <c r="AD16" s="666"/>
      <c r="AE16" s="667"/>
      <c r="AF16" s="668" t="s">
        <v>13</v>
      </c>
      <c r="AG16" s="669"/>
      <c r="AH16" s="669"/>
      <c r="AI16" s="669"/>
      <c r="AJ16" s="682"/>
      <c r="AK16" s="682"/>
      <c r="AL16" s="682"/>
      <c r="AM16" s="682"/>
      <c r="AN16" s="682"/>
      <c r="AO16" s="682"/>
      <c r="AP16" s="682"/>
      <c r="AQ16" s="682"/>
      <c r="AR16" s="682"/>
      <c r="AS16" s="666" t="s">
        <v>37</v>
      </c>
      <c r="AT16" s="666"/>
      <c r="AU16" s="666"/>
      <c r="AV16" s="667"/>
    </row>
    <row r="17" spans="2:48" ht="24.75" customHeight="1">
      <c r="B17" s="675"/>
      <c r="C17" s="676"/>
      <c r="D17" s="676"/>
      <c r="E17" s="676"/>
      <c r="F17" s="676"/>
      <c r="G17" s="677"/>
      <c r="H17" s="685" t="s">
        <v>206</v>
      </c>
      <c r="I17" s="686"/>
      <c r="J17" s="686"/>
      <c r="K17" s="686"/>
      <c r="L17" s="686"/>
      <c r="M17" s="686"/>
      <c r="N17" s="687"/>
      <c r="O17" s="670" t="s">
        <v>12</v>
      </c>
      <c r="P17" s="671"/>
      <c r="Q17" s="671"/>
      <c r="R17" s="671"/>
      <c r="S17" s="672"/>
      <c r="T17" s="672"/>
      <c r="U17" s="672"/>
      <c r="V17" s="672"/>
      <c r="W17" s="672"/>
      <c r="X17" s="672"/>
      <c r="Y17" s="672"/>
      <c r="Z17" s="672"/>
      <c r="AA17" s="672"/>
      <c r="AB17" s="688"/>
      <c r="AC17" s="688"/>
      <c r="AD17" s="688"/>
      <c r="AE17" s="689"/>
      <c r="AF17" s="670" t="s">
        <v>13</v>
      </c>
      <c r="AG17" s="671"/>
      <c r="AH17" s="671"/>
      <c r="AI17" s="671"/>
      <c r="AJ17" s="672"/>
      <c r="AK17" s="672"/>
      <c r="AL17" s="672"/>
      <c r="AM17" s="672"/>
      <c r="AN17" s="672"/>
      <c r="AO17" s="672"/>
      <c r="AP17" s="672"/>
      <c r="AQ17" s="672"/>
      <c r="AR17" s="672"/>
      <c r="AS17" s="688"/>
      <c r="AT17" s="688"/>
      <c r="AU17" s="688"/>
      <c r="AV17" s="689"/>
    </row>
    <row r="18" spans="2:48" ht="24.75" customHeight="1">
      <c r="B18" s="675"/>
      <c r="C18" s="676"/>
      <c r="D18" s="676"/>
      <c r="E18" s="676"/>
      <c r="F18" s="676"/>
      <c r="G18" s="677"/>
      <c r="H18" s="685" t="s">
        <v>204</v>
      </c>
      <c r="I18" s="686"/>
      <c r="J18" s="686"/>
      <c r="K18" s="686"/>
      <c r="L18" s="686"/>
      <c r="M18" s="686"/>
      <c r="N18" s="687"/>
      <c r="O18" s="670" t="s">
        <v>12</v>
      </c>
      <c r="P18" s="671"/>
      <c r="Q18" s="671"/>
      <c r="R18" s="671"/>
      <c r="S18" s="672"/>
      <c r="T18" s="672"/>
      <c r="U18" s="672"/>
      <c r="V18" s="672"/>
      <c r="W18" s="672"/>
      <c r="X18" s="672"/>
      <c r="Y18" s="672"/>
      <c r="Z18" s="672"/>
      <c r="AA18" s="672"/>
      <c r="AB18" s="673" t="s">
        <v>39</v>
      </c>
      <c r="AC18" s="673"/>
      <c r="AD18" s="673"/>
      <c r="AE18" s="674"/>
      <c r="AF18" s="670" t="s">
        <v>13</v>
      </c>
      <c r="AG18" s="671"/>
      <c r="AH18" s="671"/>
      <c r="AI18" s="671"/>
      <c r="AJ18" s="672"/>
      <c r="AK18" s="672"/>
      <c r="AL18" s="672"/>
      <c r="AM18" s="672"/>
      <c r="AN18" s="672"/>
      <c r="AO18" s="672"/>
      <c r="AP18" s="672"/>
      <c r="AQ18" s="672"/>
      <c r="AR18" s="672"/>
      <c r="AS18" s="673" t="s">
        <v>39</v>
      </c>
      <c r="AT18" s="673"/>
      <c r="AU18" s="673"/>
      <c r="AV18" s="674"/>
    </row>
    <row r="19" spans="2:48" ht="24.75" customHeight="1">
      <c r="B19" s="650"/>
      <c r="C19" s="651"/>
      <c r="D19" s="651"/>
      <c r="E19" s="651"/>
      <c r="F19" s="651"/>
      <c r="G19" s="678"/>
      <c r="H19" s="690" t="s">
        <v>164</v>
      </c>
      <c r="I19" s="691"/>
      <c r="J19" s="691"/>
      <c r="K19" s="691"/>
      <c r="L19" s="691"/>
      <c r="M19" s="691"/>
      <c r="N19" s="692"/>
      <c r="O19" s="683" t="s">
        <v>12</v>
      </c>
      <c r="P19" s="684"/>
      <c r="Q19" s="684"/>
      <c r="R19" s="684"/>
      <c r="S19" s="672"/>
      <c r="T19" s="672"/>
      <c r="U19" s="672"/>
      <c r="V19" s="672"/>
      <c r="W19" s="672"/>
      <c r="X19" s="672"/>
      <c r="Y19" s="672"/>
      <c r="Z19" s="672"/>
      <c r="AA19" s="672"/>
      <c r="AB19" s="693" t="s">
        <v>39</v>
      </c>
      <c r="AC19" s="693"/>
      <c r="AD19" s="693"/>
      <c r="AE19" s="694"/>
      <c r="AF19" s="683" t="s">
        <v>13</v>
      </c>
      <c r="AG19" s="684"/>
      <c r="AH19" s="684"/>
      <c r="AI19" s="684"/>
      <c r="AJ19" s="672"/>
      <c r="AK19" s="672"/>
      <c r="AL19" s="672"/>
      <c r="AM19" s="672"/>
      <c r="AN19" s="672"/>
      <c r="AO19" s="672"/>
      <c r="AP19" s="672"/>
      <c r="AQ19" s="672"/>
      <c r="AR19" s="672"/>
      <c r="AS19" s="693" t="s">
        <v>39</v>
      </c>
      <c r="AT19" s="693"/>
      <c r="AU19" s="693"/>
      <c r="AV19" s="694"/>
    </row>
    <row r="20" spans="2:48" ht="24.75" customHeight="1">
      <c r="B20" s="698" t="s">
        <v>205</v>
      </c>
      <c r="C20" s="699"/>
      <c r="D20" s="699"/>
      <c r="E20" s="699"/>
      <c r="F20" s="699"/>
      <c r="G20" s="699"/>
      <c r="H20" s="699"/>
      <c r="I20" s="699"/>
      <c r="J20" s="699"/>
      <c r="K20" s="699"/>
      <c r="L20" s="699"/>
      <c r="M20" s="699"/>
      <c r="N20" s="700"/>
      <c r="O20" s="668" t="s">
        <v>12</v>
      </c>
      <c r="P20" s="669"/>
      <c r="Q20" s="669"/>
      <c r="R20" s="669"/>
      <c r="S20" s="682"/>
      <c r="T20" s="682"/>
      <c r="U20" s="682"/>
      <c r="V20" s="682"/>
      <c r="W20" s="682"/>
      <c r="X20" s="682"/>
      <c r="Y20" s="682"/>
      <c r="Z20" s="682"/>
      <c r="AA20" s="682"/>
      <c r="AB20" s="666" t="s">
        <v>37</v>
      </c>
      <c r="AC20" s="666"/>
      <c r="AD20" s="666"/>
      <c r="AE20" s="667"/>
      <c r="AF20" s="668" t="s">
        <v>13</v>
      </c>
      <c r="AG20" s="669"/>
      <c r="AH20" s="669"/>
      <c r="AI20" s="669"/>
      <c r="AJ20" s="682"/>
      <c r="AK20" s="682"/>
      <c r="AL20" s="682"/>
      <c r="AM20" s="682"/>
      <c r="AN20" s="682"/>
      <c r="AO20" s="682"/>
      <c r="AP20" s="682"/>
      <c r="AQ20" s="682"/>
      <c r="AR20" s="682"/>
      <c r="AS20" s="666" t="s">
        <v>37</v>
      </c>
      <c r="AT20" s="666"/>
      <c r="AU20" s="666"/>
      <c r="AV20" s="667"/>
    </row>
    <row r="21" spans="2:48" ht="24.75" customHeight="1">
      <c r="B21" s="639" t="s">
        <v>10</v>
      </c>
      <c r="C21" s="640"/>
      <c r="D21" s="640"/>
      <c r="E21" s="640"/>
      <c r="F21" s="640"/>
      <c r="G21" s="703"/>
      <c r="H21" s="707" t="s">
        <v>5</v>
      </c>
      <c r="I21" s="708"/>
      <c r="J21" s="708"/>
      <c r="K21" s="708"/>
      <c r="L21" s="708"/>
      <c r="M21" s="708"/>
      <c r="N21" s="709"/>
      <c r="O21" s="668" t="s">
        <v>12</v>
      </c>
      <c r="P21" s="669"/>
      <c r="Q21" s="669"/>
      <c r="R21" s="669"/>
      <c r="S21" s="682"/>
      <c r="T21" s="682"/>
      <c r="U21" s="682"/>
      <c r="V21" s="682"/>
      <c r="W21" s="682"/>
      <c r="X21" s="682"/>
      <c r="Y21" s="682"/>
      <c r="Z21" s="682"/>
      <c r="AA21" s="682"/>
      <c r="AB21" s="646" t="s">
        <v>37</v>
      </c>
      <c r="AC21" s="646"/>
      <c r="AD21" s="646"/>
      <c r="AE21" s="710"/>
      <c r="AF21" s="668" t="s">
        <v>13</v>
      </c>
      <c r="AG21" s="669"/>
      <c r="AH21" s="669"/>
      <c r="AI21" s="669"/>
      <c r="AJ21" s="682"/>
      <c r="AK21" s="682"/>
      <c r="AL21" s="682"/>
      <c r="AM21" s="682"/>
      <c r="AN21" s="682"/>
      <c r="AO21" s="682"/>
      <c r="AP21" s="682"/>
      <c r="AQ21" s="682"/>
      <c r="AR21" s="682"/>
      <c r="AS21" s="646" t="s">
        <v>37</v>
      </c>
      <c r="AT21" s="646"/>
      <c r="AU21" s="646"/>
      <c r="AV21" s="710"/>
    </row>
    <row r="22" spans="2:48" ht="24.75" customHeight="1">
      <c r="B22" s="704"/>
      <c r="C22" s="705"/>
      <c r="D22" s="705"/>
      <c r="E22" s="705"/>
      <c r="F22" s="705"/>
      <c r="G22" s="706"/>
      <c r="H22" s="695" t="s">
        <v>204</v>
      </c>
      <c r="I22" s="696"/>
      <c r="J22" s="696"/>
      <c r="K22" s="696"/>
      <c r="L22" s="696"/>
      <c r="M22" s="696"/>
      <c r="N22" s="697"/>
      <c r="O22" s="711" t="s">
        <v>12</v>
      </c>
      <c r="P22" s="712"/>
      <c r="Q22" s="712"/>
      <c r="R22" s="712"/>
      <c r="S22" s="672"/>
      <c r="T22" s="672"/>
      <c r="U22" s="672"/>
      <c r="V22" s="672"/>
      <c r="W22" s="672"/>
      <c r="X22" s="672"/>
      <c r="Y22" s="672"/>
      <c r="Z22" s="672"/>
      <c r="AA22" s="672"/>
      <c r="AB22" s="701" t="s">
        <v>39</v>
      </c>
      <c r="AC22" s="701"/>
      <c r="AD22" s="701"/>
      <c r="AE22" s="702"/>
      <c r="AF22" s="711" t="s">
        <v>13</v>
      </c>
      <c r="AG22" s="712"/>
      <c r="AH22" s="712"/>
      <c r="AI22" s="712"/>
      <c r="AJ22" s="672"/>
      <c r="AK22" s="672"/>
      <c r="AL22" s="672"/>
      <c r="AM22" s="672"/>
      <c r="AN22" s="672"/>
      <c r="AO22" s="672"/>
      <c r="AP22" s="672"/>
      <c r="AQ22" s="672"/>
      <c r="AR22" s="672"/>
      <c r="AS22" s="701" t="s">
        <v>39</v>
      </c>
      <c r="AT22" s="701"/>
      <c r="AU22" s="701"/>
      <c r="AV22" s="702"/>
    </row>
    <row r="23" spans="2:48" ht="24.75" customHeight="1">
      <c r="B23" s="704"/>
      <c r="C23" s="705"/>
      <c r="D23" s="705"/>
      <c r="E23" s="705"/>
      <c r="F23" s="705"/>
      <c r="G23" s="706"/>
      <c r="H23" s="690" t="s">
        <v>164</v>
      </c>
      <c r="I23" s="691"/>
      <c r="J23" s="691"/>
      <c r="K23" s="691"/>
      <c r="L23" s="691"/>
      <c r="M23" s="691"/>
      <c r="N23" s="692"/>
      <c r="O23" s="683" t="s">
        <v>12</v>
      </c>
      <c r="P23" s="684"/>
      <c r="Q23" s="684"/>
      <c r="R23" s="684"/>
      <c r="S23" s="672"/>
      <c r="T23" s="672"/>
      <c r="U23" s="672"/>
      <c r="V23" s="672"/>
      <c r="W23" s="672"/>
      <c r="X23" s="672"/>
      <c r="Y23" s="672"/>
      <c r="Z23" s="672"/>
      <c r="AA23" s="672"/>
      <c r="AB23" s="693" t="s">
        <v>39</v>
      </c>
      <c r="AC23" s="693"/>
      <c r="AD23" s="693"/>
      <c r="AE23" s="694"/>
      <c r="AF23" s="683" t="s">
        <v>13</v>
      </c>
      <c r="AG23" s="684"/>
      <c r="AH23" s="684"/>
      <c r="AI23" s="684"/>
      <c r="AJ23" s="672"/>
      <c r="AK23" s="672"/>
      <c r="AL23" s="672"/>
      <c r="AM23" s="672"/>
      <c r="AN23" s="672"/>
      <c r="AO23" s="672"/>
      <c r="AP23" s="672"/>
      <c r="AQ23" s="672"/>
      <c r="AR23" s="672"/>
      <c r="AS23" s="693" t="s">
        <v>39</v>
      </c>
      <c r="AT23" s="693"/>
      <c r="AU23" s="693"/>
      <c r="AV23" s="694"/>
    </row>
    <row r="24" spans="2:48" ht="24.75" customHeight="1">
      <c r="B24" s="639" t="s">
        <v>11</v>
      </c>
      <c r="C24" s="640"/>
      <c r="D24" s="640"/>
      <c r="E24" s="640"/>
      <c r="F24" s="640"/>
      <c r="G24" s="640"/>
      <c r="H24" s="707" t="s">
        <v>5</v>
      </c>
      <c r="I24" s="708"/>
      <c r="J24" s="708"/>
      <c r="K24" s="708"/>
      <c r="L24" s="708"/>
      <c r="M24" s="708"/>
      <c r="N24" s="709"/>
      <c r="O24" s="668" t="s">
        <v>12</v>
      </c>
      <c r="P24" s="669"/>
      <c r="Q24" s="669"/>
      <c r="R24" s="669"/>
      <c r="S24" s="682"/>
      <c r="T24" s="682"/>
      <c r="U24" s="682"/>
      <c r="V24" s="682"/>
      <c r="W24" s="682"/>
      <c r="X24" s="682"/>
      <c r="Y24" s="682"/>
      <c r="Z24" s="682"/>
      <c r="AA24" s="682"/>
      <c r="AB24" s="646" t="s">
        <v>37</v>
      </c>
      <c r="AC24" s="646"/>
      <c r="AD24" s="646"/>
      <c r="AE24" s="710"/>
      <c r="AF24" s="668" t="s">
        <v>13</v>
      </c>
      <c r="AG24" s="669"/>
      <c r="AH24" s="669"/>
      <c r="AI24" s="669"/>
      <c r="AJ24" s="682"/>
      <c r="AK24" s="682"/>
      <c r="AL24" s="682"/>
      <c r="AM24" s="682"/>
      <c r="AN24" s="682"/>
      <c r="AO24" s="682"/>
      <c r="AP24" s="682"/>
      <c r="AQ24" s="682"/>
      <c r="AR24" s="682"/>
      <c r="AS24" s="646" t="s">
        <v>37</v>
      </c>
      <c r="AT24" s="646"/>
      <c r="AU24" s="646"/>
      <c r="AV24" s="710"/>
    </row>
    <row r="25" spans="2:48" ht="24.75" customHeight="1">
      <c r="B25" s="704"/>
      <c r="C25" s="705"/>
      <c r="D25" s="705"/>
      <c r="E25" s="705"/>
      <c r="F25" s="705"/>
      <c r="G25" s="705"/>
      <c r="H25" s="695" t="s">
        <v>204</v>
      </c>
      <c r="I25" s="696"/>
      <c r="J25" s="696"/>
      <c r="K25" s="696"/>
      <c r="L25" s="696"/>
      <c r="M25" s="696"/>
      <c r="N25" s="697"/>
      <c r="O25" s="711" t="s">
        <v>12</v>
      </c>
      <c r="P25" s="712"/>
      <c r="Q25" s="712"/>
      <c r="R25" s="712"/>
      <c r="S25" s="713"/>
      <c r="T25" s="713"/>
      <c r="U25" s="713"/>
      <c r="V25" s="713"/>
      <c r="W25" s="713"/>
      <c r="X25" s="713"/>
      <c r="Y25" s="713"/>
      <c r="Z25" s="713"/>
      <c r="AA25" s="713"/>
      <c r="AB25" s="701" t="s">
        <v>39</v>
      </c>
      <c r="AC25" s="701"/>
      <c r="AD25" s="701"/>
      <c r="AE25" s="702"/>
      <c r="AF25" s="711" t="s">
        <v>13</v>
      </c>
      <c r="AG25" s="712"/>
      <c r="AH25" s="712"/>
      <c r="AI25" s="712"/>
      <c r="AJ25" s="713"/>
      <c r="AK25" s="713"/>
      <c r="AL25" s="713"/>
      <c r="AM25" s="713"/>
      <c r="AN25" s="713"/>
      <c r="AO25" s="713"/>
      <c r="AP25" s="713"/>
      <c r="AQ25" s="713"/>
      <c r="AR25" s="713"/>
      <c r="AS25" s="701" t="s">
        <v>39</v>
      </c>
      <c r="AT25" s="701"/>
      <c r="AU25" s="701"/>
      <c r="AV25" s="702"/>
    </row>
    <row r="26" spans="2:48" ht="24.75" customHeight="1">
      <c r="B26" s="642"/>
      <c r="C26" s="643"/>
      <c r="D26" s="643"/>
      <c r="E26" s="643"/>
      <c r="F26" s="643"/>
      <c r="G26" s="643"/>
      <c r="H26" s="690" t="s">
        <v>164</v>
      </c>
      <c r="I26" s="691"/>
      <c r="J26" s="691"/>
      <c r="K26" s="691"/>
      <c r="L26" s="691"/>
      <c r="M26" s="691"/>
      <c r="N26" s="692"/>
      <c r="O26" s="683" t="s">
        <v>12</v>
      </c>
      <c r="P26" s="684"/>
      <c r="Q26" s="684"/>
      <c r="R26" s="684"/>
      <c r="S26" s="714"/>
      <c r="T26" s="714"/>
      <c r="U26" s="714"/>
      <c r="V26" s="714"/>
      <c r="W26" s="714"/>
      <c r="X26" s="714"/>
      <c r="Y26" s="714"/>
      <c r="Z26" s="714"/>
      <c r="AA26" s="714"/>
      <c r="AB26" s="693" t="s">
        <v>39</v>
      </c>
      <c r="AC26" s="693"/>
      <c r="AD26" s="693"/>
      <c r="AE26" s="694"/>
      <c r="AF26" s="683" t="s">
        <v>13</v>
      </c>
      <c r="AG26" s="684"/>
      <c r="AH26" s="684"/>
      <c r="AI26" s="684"/>
      <c r="AJ26" s="714"/>
      <c r="AK26" s="714"/>
      <c r="AL26" s="714"/>
      <c r="AM26" s="714"/>
      <c r="AN26" s="714"/>
      <c r="AO26" s="714"/>
      <c r="AP26" s="714"/>
      <c r="AQ26" s="714"/>
      <c r="AR26" s="714"/>
      <c r="AS26" s="693" t="s">
        <v>203</v>
      </c>
      <c r="AT26" s="693"/>
      <c r="AU26" s="693"/>
      <c r="AV26" s="694"/>
    </row>
    <row r="27" spans="2:48" ht="24.75" customHeight="1">
      <c r="B27" s="715" t="s">
        <v>202</v>
      </c>
      <c r="C27" s="716"/>
      <c r="D27" s="716"/>
      <c r="E27" s="716"/>
      <c r="F27" s="716"/>
      <c r="G27" s="716"/>
      <c r="H27" s="716"/>
      <c r="I27" s="716"/>
      <c r="J27" s="716"/>
      <c r="K27" s="716"/>
      <c r="L27" s="716"/>
      <c r="M27" s="716"/>
      <c r="N27" s="717"/>
      <c r="O27" s="718" t="s">
        <v>12</v>
      </c>
      <c r="P27" s="719"/>
      <c r="Q27" s="719"/>
      <c r="R27" s="719"/>
      <c r="S27" s="720"/>
      <c r="T27" s="720"/>
      <c r="U27" s="720"/>
      <c r="V27" s="720"/>
      <c r="W27" s="720"/>
      <c r="X27" s="720"/>
      <c r="Y27" s="720"/>
      <c r="Z27" s="720"/>
      <c r="AA27" s="720"/>
      <c r="AB27" s="721" t="s">
        <v>201</v>
      </c>
      <c r="AC27" s="721"/>
      <c r="AD27" s="721"/>
      <c r="AE27" s="722"/>
      <c r="AF27" s="718" t="s">
        <v>13</v>
      </c>
      <c r="AG27" s="719"/>
      <c r="AH27" s="719"/>
      <c r="AI27" s="719"/>
      <c r="AJ27" s="720"/>
      <c r="AK27" s="720"/>
      <c r="AL27" s="720"/>
      <c r="AM27" s="720"/>
      <c r="AN27" s="720"/>
      <c r="AO27" s="720"/>
      <c r="AP27" s="720"/>
      <c r="AQ27" s="720"/>
      <c r="AR27" s="720"/>
      <c r="AS27" s="721" t="s">
        <v>201</v>
      </c>
      <c r="AT27" s="721"/>
      <c r="AU27" s="721"/>
      <c r="AV27" s="722"/>
    </row>
    <row r="28" spans="2:48" ht="24.75" customHeight="1">
      <c r="B28" s="698" t="s">
        <v>19</v>
      </c>
      <c r="C28" s="699"/>
      <c r="D28" s="699"/>
      <c r="E28" s="699"/>
      <c r="F28" s="699"/>
      <c r="G28" s="699"/>
      <c r="H28" s="699"/>
      <c r="I28" s="699"/>
      <c r="J28" s="699"/>
      <c r="K28" s="699"/>
      <c r="L28" s="699"/>
      <c r="M28" s="699"/>
      <c r="N28" s="700"/>
      <c r="O28" s="718" t="s">
        <v>12</v>
      </c>
      <c r="P28" s="719"/>
      <c r="Q28" s="719"/>
      <c r="R28" s="719"/>
      <c r="S28" s="720"/>
      <c r="T28" s="720"/>
      <c r="U28" s="720"/>
      <c r="V28" s="720"/>
      <c r="W28" s="720"/>
      <c r="X28" s="720"/>
      <c r="Y28" s="720"/>
      <c r="Z28" s="720"/>
      <c r="AA28" s="720"/>
      <c r="AB28" s="721" t="s">
        <v>201</v>
      </c>
      <c r="AC28" s="721"/>
      <c r="AD28" s="721"/>
      <c r="AE28" s="722"/>
      <c r="AF28" s="718" t="s">
        <v>13</v>
      </c>
      <c r="AG28" s="719"/>
      <c r="AH28" s="719"/>
      <c r="AI28" s="719"/>
      <c r="AJ28" s="720"/>
      <c r="AK28" s="720"/>
      <c r="AL28" s="720"/>
      <c r="AM28" s="720"/>
      <c r="AN28" s="720"/>
      <c r="AO28" s="720"/>
      <c r="AP28" s="720"/>
      <c r="AQ28" s="720"/>
      <c r="AR28" s="720"/>
      <c r="AS28" s="721" t="s">
        <v>201</v>
      </c>
      <c r="AT28" s="721"/>
      <c r="AU28" s="721"/>
      <c r="AV28" s="722"/>
    </row>
    <row r="29" spans="2:48" ht="18" customHeight="1">
      <c r="B29" s="659" t="s">
        <v>8</v>
      </c>
      <c r="C29" s="648"/>
      <c r="D29" s="648"/>
      <c r="E29" s="648"/>
      <c r="F29" s="648"/>
      <c r="G29" s="648"/>
      <c r="H29" s="648"/>
      <c r="I29" s="648"/>
      <c r="J29" s="648"/>
      <c r="K29" s="648"/>
      <c r="L29" s="648"/>
      <c r="M29" s="648"/>
      <c r="N29" s="649"/>
      <c r="O29" s="723" t="s">
        <v>159</v>
      </c>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30"/>
    </row>
    <row r="30" spans="2:48" ht="18" customHeight="1">
      <c r="B30" s="639" t="s">
        <v>200</v>
      </c>
      <c r="C30" s="726"/>
      <c r="D30" s="726"/>
      <c r="E30" s="726"/>
      <c r="F30" s="726"/>
      <c r="G30" s="726"/>
      <c r="H30" s="726"/>
      <c r="I30" s="726"/>
      <c r="J30" s="726"/>
      <c r="K30" s="726"/>
      <c r="L30" s="726"/>
      <c r="M30" s="726"/>
      <c r="N30" s="727"/>
      <c r="O30" s="579" t="s">
        <v>183</v>
      </c>
      <c r="P30" s="580"/>
      <c r="Q30" s="580"/>
      <c r="R30" s="580"/>
      <c r="S30" s="580"/>
      <c r="T30" s="58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2"/>
    </row>
    <row r="31" spans="2:48" ht="18" customHeight="1">
      <c r="B31" s="728"/>
      <c r="C31" s="729"/>
      <c r="D31" s="729"/>
      <c r="E31" s="729"/>
      <c r="F31" s="729"/>
      <c r="G31" s="729"/>
      <c r="H31" s="729"/>
      <c r="I31" s="729"/>
      <c r="J31" s="729"/>
      <c r="K31" s="729"/>
      <c r="L31" s="729"/>
      <c r="M31" s="729"/>
      <c r="N31" s="730"/>
      <c r="O31" s="584" t="s">
        <v>64</v>
      </c>
      <c r="P31" s="585"/>
      <c r="Q31" s="585"/>
      <c r="R31" s="585"/>
      <c r="S31" s="585"/>
      <c r="T31" s="585"/>
      <c r="U31" s="585"/>
      <c r="V31" s="585"/>
      <c r="W31" s="585"/>
      <c r="X31" s="585"/>
      <c r="Y31" s="585"/>
      <c r="Z31" s="585"/>
      <c r="AA31" s="585"/>
      <c r="AB31" s="585"/>
      <c r="AC31" s="585"/>
      <c r="AD31" s="585"/>
      <c r="AE31" s="585"/>
      <c r="AF31" s="585"/>
      <c r="AG31" s="606" t="s">
        <v>0</v>
      </c>
      <c r="AH31" s="606"/>
      <c r="AI31" s="606"/>
      <c r="AJ31" s="606"/>
      <c r="AK31" s="606"/>
      <c r="AL31" s="733"/>
      <c r="AM31" s="733"/>
      <c r="AN31" s="733"/>
      <c r="AO31" s="733"/>
      <c r="AP31" s="733"/>
      <c r="AQ31" s="733"/>
      <c r="AR31" s="733"/>
      <c r="AS31" s="733"/>
      <c r="AT31" s="733"/>
      <c r="AU31" s="733"/>
      <c r="AV31" s="734"/>
    </row>
    <row r="32" spans="2:48" ht="18" customHeight="1">
      <c r="B32" s="639" t="s">
        <v>3</v>
      </c>
      <c r="C32" s="640"/>
      <c r="D32" s="640"/>
      <c r="E32" s="640"/>
      <c r="F32" s="640"/>
      <c r="G32" s="640"/>
      <c r="H32" s="640"/>
      <c r="I32" s="640"/>
      <c r="J32" s="640"/>
      <c r="K32" s="640"/>
      <c r="L32" s="640"/>
      <c r="M32" s="640"/>
      <c r="N32" s="641"/>
      <c r="O32" s="609" t="s">
        <v>183</v>
      </c>
      <c r="P32" s="610"/>
      <c r="Q32" s="610"/>
      <c r="R32" s="610"/>
      <c r="S32" s="610"/>
      <c r="T32" s="610"/>
      <c r="U32" s="747"/>
      <c r="V32" s="731"/>
      <c r="W32" s="731"/>
      <c r="X32" s="731"/>
      <c r="Y32" s="731"/>
      <c r="Z32" s="731"/>
      <c r="AA32" s="731"/>
      <c r="AB32" s="731"/>
      <c r="AC32" s="731"/>
      <c r="AD32" s="731"/>
      <c r="AE32" s="731"/>
      <c r="AF32" s="731"/>
      <c r="AG32" s="731"/>
      <c r="AH32" s="731"/>
      <c r="AI32" s="731"/>
      <c r="AJ32" s="731"/>
      <c r="AK32" s="731"/>
      <c r="AL32" s="731"/>
      <c r="AM32" s="731"/>
      <c r="AN32" s="731"/>
      <c r="AO32" s="731"/>
      <c r="AP32" s="731"/>
      <c r="AQ32" s="731"/>
      <c r="AR32" s="731"/>
      <c r="AS32" s="731"/>
      <c r="AT32" s="731"/>
      <c r="AU32" s="731"/>
      <c r="AV32" s="732"/>
    </row>
    <row r="33" spans="2:48" ht="18" customHeight="1">
      <c r="B33" s="704"/>
      <c r="C33" s="705"/>
      <c r="D33" s="705"/>
      <c r="E33" s="705"/>
      <c r="F33" s="705"/>
      <c r="G33" s="705"/>
      <c r="H33" s="705"/>
      <c r="I33" s="705"/>
      <c r="J33" s="705"/>
      <c r="K33" s="705"/>
      <c r="L33" s="705"/>
      <c r="M33" s="705"/>
      <c r="N33" s="753"/>
      <c r="O33" s="588" t="s">
        <v>64</v>
      </c>
      <c r="P33" s="589"/>
      <c r="Q33" s="589"/>
      <c r="R33" s="589"/>
      <c r="S33" s="589"/>
      <c r="T33" s="589"/>
      <c r="U33" s="589"/>
      <c r="V33" s="589"/>
      <c r="W33" s="589"/>
      <c r="X33" s="589"/>
      <c r="Y33" s="589"/>
      <c r="Z33" s="589"/>
      <c r="AA33" s="589"/>
      <c r="AB33" s="589"/>
      <c r="AC33" s="589"/>
      <c r="AD33" s="589"/>
      <c r="AE33" s="589"/>
      <c r="AF33" s="589"/>
      <c r="AG33" s="591" t="s">
        <v>0</v>
      </c>
      <c r="AH33" s="591"/>
      <c r="AI33" s="591"/>
      <c r="AJ33" s="591"/>
      <c r="AK33" s="591"/>
      <c r="AL33" s="724"/>
      <c r="AM33" s="724"/>
      <c r="AN33" s="724"/>
      <c r="AO33" s="724"/>
      <c r="AP33" s="724"/>
      <c r="AQ33" s="724"/>
      <c r="AR33" s="724"/>
      <c r="AS33" s="724"/>
      <c r="AT33" s="724"/>
      <c r="AU33" s="724"/>
      <c r="AV33" s="725"/>
    </row>
    <row r="34" spans="2:48" ht="18" customHeight="1">
      <c r="B34" s="748" t="s">
        <v>246</v>
      </c>
      <c r="C34" s="749"/>
      <c r="D34" s="749"/>
      <c r="E34" s="749"/>
      <c r="F34" s="749"/>
      <c r="G34" s="749"/>
      <c r="H34" s="749"/>
      <c r="I34" s="749"/>
      <c r="J34" s="749"/>
      <c r="K34" s="749"/>
      <c r="L34" s="749"/>
      <c r="M34" s="749"/>
      <c r="N34" s="750"/>
      <c r="O34" s="628" t="s">
        <v>159</v>
      </c>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751"/>
      <c r="AO34" s="751"/>
      <c r="AP34" s="751"/>
      <c r="AQ34" s="751"/>
      <c r="AR34" s="751"/>
      <c r="AS34" s="751"/>
      <c r="AT34" s="751"/>
      <c r="AU34" s="751"/>
      <c r="AV34" s="752"/>
    </row>
    <row r="35" spans="2:48" ht="18" customHeight="1">
      <c r="B35" s="756" t="s">
        <v>275</v>
      </c>
      <c r="C35" s="757"/>
      <c r="D35" s="757"/>
      <c r="E35" s="757"/>
      <c r="F35" s="757"/>
      <c r="G35" s="757"/>
      <c r="H35" s="757"/>
      <c r="I35" s="757"/>
      <c r="J35" s="757"/>
      <c r="K35" s="757"/>
      <c r="L35" s="757"/>
      <c r="M35" s="757"/>
      <c r="N35" s="758"/>
      <c r="O35" s="759" t="s">
        <v>159</v>
      </c>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1"/>
    </row>
    <row r="36" spans="2:48" s="83" customFormat="1" ht="18.75" customHeight="1">
      <c r="B36" s="748" t="s">
        <v>254</v>
      </c>
      <c r="C36" s="749"/>
      <c r="D36" s="749"/>
      <c r="E36" s="749"/>
      <c r="F36" s="749"/>
      <c r="G36" s="749"/>
      <c r="H36" s="749"/>
      <c r="I36" s="749"/>
      <c r="J36" s="749"/>
      <c r="K36" s="749"/>
      <c r="L36" s="749"/>
      <c r="M36" s="749"/>
      <c r="N36" s="750"/>
      <c r="O36" s="628"/>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2"/>
    </row>
    <row r="37" spans="2:48" ht="18" customHeight="1">
      <c r="B37" s="659" t="s">
        <v>199</v>
      </c>
      <c r="C37" s="648"/>
      <c r="D37" s="648"/>
      <c r="E37" s="648"/>
      <c r="F37" s="648"/>
      <c r="G37" s="648"/>
      <c r="H37" s="648"/>
      <c r="I37" s="648"/>
      <c r="J37" s="648"/>
      <c r="K37" s="648"/>
      <c r="L37" s="648"/>
      <c r="M37" s="648"/>
      <c r="N37" s="649"/>
      <c r="O37" s="735" t="s">
        <v>198</v>
      </c>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6"/>
      <c r="AM37" s="736"/>
      <c r="AN37" s="736"/>
      <c r="AO37" s="736"/>
      <c r="AP37" s="736"/>
      <c r="AQ37" s="736"/>
      <c r="AR37" s="736"/>
      <c r="AS37" s="736"/>
      <c r="AT37" s="736"/>
      <c r="AU37" s="736"/>
      <c r="AV37" s="737"/>
    </row>
    <row r="38" spans="2:48" ht="18" customHeight="1">
      <c r="B38" s="675"/>
      <c r="C38" s="676"/>
      <c r="D38" s="676"/>
      <c r="E38" s="676"/>
      <c r="F38" s="676"/>
      <c r="G38" s="676"/>
      <c r="H38" s="676"/>
      <c r="I38" s="676"/>
      <c r="J38" s="676"/>
      <c r="K38" s="676"/>
      <c r="L38" s="676"/>
      <c r="M38" s="676"/>
      <c r="N38" s="762"/>
      <c r="O38" s="738" t="s">
        <v>197</v>
      </c>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c r="AO38" s="739"/>
      <c r="AP38" s="739"/>
      <c r="AQ38" s="739"/>
      <c r="AR38" s="739"/>
      <c r="AS38" s="739"/>
      <c r="AT38" s="739"/>
      <c r="AU38" s="739"/>
      <c r="AV38" s="740"/>
    </row>
    <row r="39" spans="2:48" ht="18" customHeight="1">
      <c r="B39" s="675"/>
      <c r="C39" s="676"/>
      <c r="D39" s="676"/>
      <c r="E39" s="676"/>
      <c r="F39" s="676"/>
      <c r="G39" s="676"/>
      <c r="H39" s="676"/>
      <c r="I39" s="676"/>
      <c r="J39" s="676"/>
      <c r="K39" s="676"/>
      <c r="L39" s="676"/>
      <c r="M39" s="676"/>
      <c r="N39" s="762"/>
      <c r="O39" s="741" t="s">
        <v>196</v>
      </c>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3"/>
    </row>
    <row r="40" spans="2:48" ht="18" customHeight="1">
      <c r="B40" s="675"/>
      <c r="C40" s="676"/>
      <c r="D40" s="676"/>
      <c r="E40" s="676"/>
      <c r="F40" s="676"/>
      <c r="G40" s="676"/>
      <c r="H40" s="676"/>
      <c r="I40" s="676"/>
      <c r="J40" s="676"/>
      <c r="K40" s="676"/>
      <c r="L40" s="676"/>
      <c r="M40" s="676"/>
      <c r="N40" s="762"/>
      <c r="O40" s="738" t="s">
        <v>195</v>
      </c>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c r="AO40" s="739"/>
      <c r="AP40" s="739"/>
      <c r="AQ40" s="739"/>
      <c r="AR40" s="739"/>
      <c r="AS40" s="739"/>
      <c r="AT40" s="739"/>
      <c r="AU40" s="739"/>
      <c r="AV40" s="740"/>
    </row>
    <row r="41" spans="2:48" ht="18" customHeight="1">
      <c r="B41" s="650"/>
      <c r="C41" s="651"/>
      <c r="D41" s="651"/>
      <c r="E41" s="651"/>
      <c r="F41" s="651"/>
      <c r="G41" s="651"/>
      <c r="H41" s="651"/>
      <c r="I41" s="651"/>
      <c r="J41" s="651"/>
      <c r="K41" s="651"/>
      <c r="L41" s="651"/>
      <c r="M41" s="651"/>
      <c r="N41" s="652"/>
      <c r="O41" s="744" t="s">
        <v>194</v>
      </c>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6"/>
    </row>
    <row r="43" spans="2:48" ht="18" customHeight="1">
      <c r="B43" s="754" t="s">
        <v>193</v>
      </c>
      <c r="C43" s="754"/>
      <c r="D43" s="754"/>
      <c r="E43" s="754"/>
      <c r="F43" s="754"/>
      <c r="G43" s="754"/>
      <c r="H43" s="754"/>
      <c r="I43" s="754"/>
      <c r="J43" s="754"/>
      <c r="K43" s="754"/>
      <c r="L43" s="754"/>
      <c r="M43" s="754"/>
      <c r="N43" s="754"/>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row>
    <row r="44" spans="2:48" ht="18" customHeight="1">
      <c r="B44" s="754" t="s">
        <v>192</v>
      </c>
      <c r="C44" s="754"/>
      <c r="D44" s="754"/>
      <c r="E44" s="754"/>
      <c r="F44" s="754"/>
      <c r="G44" s="754"/>
      <c r="H44" s="754"/>
      <c r="I44" s="754"/>
      <c r="J44" s="754"/>
      <c r="K44" s="754"/>
      <c r="L44" s="754"/>
      <c r="M44" s="754"/>
      <c r="N44" s="754"/>
      <c r="O44" s="755"/>
      <c r="P44" s="755"/>
      <c r="Q44" s="755"/>
      <c r="R44" s="755"/>
      <c r="S44" s="755"/>
      <c r="T44" s="755"/>
      <c r="U44" s="755"/>
      <c r="V44" s="755"/>
      <c r="W44" s="755"/>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row>
    <row r="45" spans="2:48" ht="18" customHeight="1">
      <c r="B45" s="754" t="s">
        <v>191</v>
      </c>
      <c r="C45" s="754"/>
      <c r="D45" s="754"/>
      <c r="E45" s="754"/>
      <c r="F45" s="754"/>
      <c r="G45" s="754"/>
      <c r="H45" s="754"/>
      <c r="I45" s="754"/>
      <c r="J45" s="754"/>
      <c r="K45" s="754"/>
      <c r="L45" s="754"/>
      <c r="M45" s="754"/>
      <c r="N45" s="754"/>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row>
    <row r="46" spans="2:48" ht="18" customHeight="1">
      <c r="B46" s="754" t="s">
        <v>190</v>
      </c>
      <c r="C46" s="754"/>
      <c r="D46" s="754"/>
      <c r="E46" s="754"/>
      <c r="F46" s="754"/>
      <c r="G46" s="754"/>
      <c r="H46" s="754"/>
      <c r="I46" s="754"/>
      <c r="J46" s="754"/>
      <c r="K46" s="754"/>
      <c r="L46" s="754"/>
      <c r="M46" s="754"/>
      <c r="N46" s="754"/>
      <c r="O46" s="755"/>
      <c r="P46" s="755"/>
      <c r="Q46" s="755"/>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row>
    <row r="47" spans="2:48" ht="18" customHeight="1">
      <c r="B47" s="754" t="s">
        <v>189</v>
      </c>
      <c r="C47" s="754"/>
      <c r="D47" s="754"/>
      <c r="E47" s="754"/>
      <c r="F47" s="754"/>
      <c r="G47" s="754"/>
      <c r="H47" s="754"/>
      <c r="I47" s="754"/>
      <c r="J47" s="754"/>
      <c r="K47" s="754"/>
      <c r="L47" s="754"/>
      <c r="M47" s="754"/>
      <c r="N47" s="754"/>
      <c r="O47" s="755"/>
      <c r="P47" s="755"/>
      <c r="Q47" s="755"/>
      <c r="R47" s="755"/>
      <c r="S47" s="755"/>
      <c r="T47" s="755"/>
      <c r="U47" s="755"/>
      <c r="V47" s="755"/>
      <c r="W47" s="755"/>
      <c r="X47" s="755"/>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row>
    <row r="48" spans="2:48" ht="18" customHeight="1">
      <c r="B48" s="754" t="s">
        <v>188</v>
      </c>
      <c r="C48" s="754"/>
      <c r="D48" s="754"/>
      <c r="E48" s="754"/>
      <c r="F48" s="754"/>
      <c r="G48" s="754"/>
      <c r="H48" s="754"/>
      <c r="I48" s="754"/>
      <c r="J48" s="754"/>
      <c r="K48" s="754"/>
      <c r="L48" s="754"/>
      <c r="M48" s="754"/>
      <c r="N48" s="754"/>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row>
    <row r="49" spans="2:48" ht="18" customHeight="1">
      <c r="B49" s="754" t="s">
        <v>187</v>
      </c>
      <c r="C49" s="754"/>
      <c r="D49" s="754"/>
      <c r="E49" s="754"/>
      <c r="F49" s="754"/>
      <c r="G49" s="754"/>
      <c r="H49" s="754"/>
      <c r="I49" s="754"/>
      <c r="J49" s="754"/>
      <c r="K49" s="754"/>
      <c r="L49" s="754"/>
      <c r="M49" s="754"/>
      <c r="N49" s="754"/>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row>
    <row r="50" spans="2:48" ht="18" customHeight="1">
      <c r="B50" s="754" t="s">
        <v>186</v>
      </c>
      <c r="C50" s="754"/>
      <c r="D50" s="754"/>
      <c r="E50" s="754"/>
      <c r="F50" s="754"/>
      <c r="G50" s="754"/>
      <c r="H50" s="754"/>
      <c r="I50" s="754"/>
      <c r="J50" s="754"/>
      <c r="K50" s="754"/>
      <c r="L50" s="754"/>
      <c r="M50" s="754"/>
      <c r="N50" s="754"/>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row>
    <row r="51" spans="2:48" ht="18" customHeight="1">
      <c r="B51" s="754" t="s">
        <v>185</v>
      </c>
      <c r="C51" s="754"/>
      <c r="D51" s="754"/>
      <c r="E51" s="754"/>
      <c r="F51" s="754"/>
      <c r="G51" s="754"/>
      <c r="H51" s="754"/>
      <c r="I51" s="754"/>
      <c r="J51" s="754"/>
      <c r="K51" s="754"/>
      <c r="L51" s="754"/>
      <c r="M51" s="754"/>
      <c r="N51" s="754"/>
      <c r="O51" s="755"/>
      <c r="P51" s="755"/>
      <c r="Q51" s="755"/>
      <c r="R51" s="755"/>
      <c r="S51" s="755"/>
      <c r="T51" s="755"/>
      <c r="U51" s="755"/>
      <c r="V51" s="755"/>
      <c r="W51" s="755"/>
      <c r="X51" s="755"/>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row>
    <row r="52" spans="2:48" ht="18" customHeight="1">
      <c r="B52" s="754" t="s">
        <v>184</v>
      </c>
      <c r="C52" s="754"/>
      <c r="D52" s="754"/>
      <c r="E52" s="754"/>
      <c r="F52" s="754"/>
      <c r="G52" s="754"/>
      <c r="H52" s="754"/>
      <c r="I52" s="754"/>
      <c r="J52" s="754"/>
      <c r="K52" s="754"/>
      <c r="L52" s="754"/>
      <c r="M52" s="754"/>
      <c r="N52" s="754"/>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row>
  </sheetData>
  <sheetProtection/>
  <mergeCells count="161">
    <mergeCell ref="B46:N46"/>
    <mergeCell ref="O46:AV46"/>
    <mergeCell ref="B47:N47"/>
    <mergeCell ref="O47:AV47"/>
    <mergeCell ref="B35:N35"/>
    <mergeCell ref="O35:AV35"/>
    <mergeCell ref="B45:N45"/>
    <mergeCell ref="O45:AV45"/>
    <mergeCell ref="B36:N36"/>
    <mergeCell ref="B37:N41"/>
    <mergeCell ref="B52:N52"/>
    <mergeCell ref="O52:AV52"/>
    <mergeCell ref="B49:N49"/>
    <mergeCell ref="O49:AV49"/>
    <mergeCell ref="B50:N50"/>
    <mergeCell ref="O50:AV50"/>
    <mergeCell ref="B51:N51"/>
    <mergeCell ref="O51:AV51"/>
    <mergeCell ref="B34:N34"/>
    <mergeCell ref="O34:AV34"/>
    <mergeCell ref="O36:AV36"/>
    <mergeCell ref="B32:N33"/>
    <mergeCell ref="B48:N48"/>
    <mergeCell ref="O48:AV48"/>
    <mergeCell ref="B43:N43"/>
    <mergeCell ref="O43:AV43"/>
    <mergeCell ref="B44:N44"/>
    <mergeCell ref="O44:AV44"/>
    <mergeCell ref="O37:AV37"/>
    <mergeCell ref="O38:AV38"/>
    <mergeCell ref="O39:AV39"/>
    <mergeCell ref="O40:AV40"/>
    <mergeCell ref="O41:AV41"/>
    <mergeCell ref="O32:T32"/>
    <mergeCell ref="U32:AV32"/>
    <mergeCell ref="O33:T33"/>
    <mergeCell ref="U33:AF33"/>
    <mergeCell ref="AG33:AK33"/>
    <mergeCell ref="AL33:AV33"/>
    <mergeCell ref="B30:N31"/>
    <mergeCell ref="O30:T30"/>
    <mergeCell ref="U30:AV30"/>
    <mergeCell ref="O31:T31"/>
    <mergeCell ref="U31:AF31"/>
    <mergeCell ref="AG31:AK31"/>
    <mergeCell ref="AL31:AV31"/>
    <mergeCell ref="B28:N28"/>
    <mergeCell ref="O28:R28"/>
    <mergeCell ref="S28:AA28"/>
    <mergeCell ref="AB28:AE28"/>
    <mergeCell ref="B29:N29"/>
    <mergeCell ref="O29:AV29"/>
    <mergeCell ref="AS28:AV28"/>
    <mergeCell ref="AF28:AI28"/>
    <mergeCell ref="AJ28:AR28"/>
    <mergeCell ref="AS26:AV26"/>
    <mergeCell ref="B27:N27"/>
    <mergeCell ref="O27:R27"/>
    <mergeCell ref="S27:AA27"/>
    <mergeCell ref="AB27:AE27"/>
    <mergeCell ref="AF27:AI27"/>
    <mergeCell ref="AJ27:AR27"/>
    <mergeCell ref="AS27:AV27"/>
    <mergeCell ref="H26:N26"/>
    <mergeCell ref="O26:R26"/>
    <mergeCell ref="AJ24:AR24"/>
    <mergeCell ref="O25:R25"/>
    <mergeCell ref="S25:AA25"/>
    <mergeCell ref="AB25:AE25"/>
    <mergeCell ref="AF25:AI25"/>
    <mergeCell ref="S26:AA26"/>
    <mergeCell ref="AB26:AE26"/>
    <mergeCell ref="AF26:AI26"/>
    <mergeCell ref="AJ26:AR26"/>
    <mergeCell ref="B24:G26"/>
    <mergeCell ref="H24:N24"/>
    <mergeCell ref="O24:R24"/>
    <mergeCell ref="S24:AA24"/>
    <mergeCell ref="AB24:AE24"/>
    <mergeCell ref="AF24:AI24"/>
    <mergeCell ref="AS24:AV24"/>
    <mergeCell ref="H25:N25"/>
    <mergeCell ref="H23:N23"/>
    <mergeCell ref="O23:R23"/>
    <mergeCell ref="S23:AA23"/>
    <mergeCell ref="AB23:AE23"/>
    <mergeCell ref="AF23:AI23"/>
    <mergeCell ref="AJ25:AR25"/>
    <mergeCell ref="AS25:AV25"/>
    <mergeCell ref="AS23:AV23"/>
    <mergeCell ref="O22:R22"/>
    <mergeCell ref="S22:AA22"/>
    <mergeCell ref="AB22:AE22"/>
    <mergeCell ref="AF22:AI22"/>
    <mergeCell ref="AJ22:AR22"/>
    <mergeCell ref="AB21:AE21"/>
    <mergeCell ref="AF21:AI21"/>
    <mergeCell ref="AF20:AI20"/>
    <mergeCell ref="AS22:AV22"/>
    <mergeCell ref="AS20:AV20"/>
    <mergeCell ref="B21:G23"/>
    <mergeCell ref="H21:N21"/>
    <mergeCell ref="O21:R21"/>
    <mergeCell ref="S21:AA21"/>
    <mergeCell ref="AJ21:AR21"/>
    <mergeCell ref="AS21:AV21"/>
    <mergeCell ref="AJ23:AR23"/>
    <mergeCell ref="AJ16:AR16"/>
    <mergeCell ref="AJ20:AR20"/>
    <mergeCell ref="AS18:AV18"/>
    <mergeCell ref="AS19:AV19"/>
    <mergeCell ref="H18:N18"/>
    <mergeCell ref="H22:N22"/>
    <mergeCell ref="B20:N20"/>
    <mergeCell ref="O20:R20"/>
    <mergeCell ref="S20:AA20"/>
    <mergeCell ref="AB20:AE20"/>
    <mergeCell ref="AJ17:AR17"/>
    <mergeCell ref="AS17:AV17"/>
    <mergeCell ref="H19:N19"/>
    <mergeCell ref="O19:R19"/>
    <mergeCell ref="S19:AA19"/>
    <mergeCell ref="AB19:AE19"/>
    <mergeCell ref="AJ18:AR18"/>
    <mergeCell ref="O16:R16"/>
    <mergeCell ref="S16:AA16"/>
    <mergeCell ref="AF19:AI19"/>
    <mergeCell ref="AJ19:AR19"/>
    <mergeCell ref="AS16:AV16"/>
    <mergeCell ref="H17:N17"/>
    <mergeCell ref="O17:R17"/>
    <mergeCell ref="S17:AA17"/>
    <mergeCell ref="AB17:AE17"/>
    <mergeCell ref="AF17:AI17"/>
    <mergeCell ref="B12:N13"/>
    <mergeCell ref="O12:AV13"/>
    <mergeCell ref="AB16:AE16"/>
    <mergeCell ref="AF16:AI16"/>
    <mergeCell ref="O18:R18"/>
    <mergeCell ref="S18:AA18"/>
    <mergeCell ref="AB18:AE18"/>
    <mergeCell ref="AF18:AI18"/>
    <mergeCell ref="B16:G19"/>
    <mergeCell ref="H16:N16"/>
    <mergeCell ref="B14:N15"/>
    <mergeCell ref="O14:AV15"/>
    <mergeCell ref="B6:N7"/>
    <mergeCell ref="O6:U6"/>
    <mergeCell ref="V6:AV6"/>
    <mergeCell ref="O7:AV7"/>
    <mergeCell ref="B8:N9"/>
    <mergeCell ref="O8:AV9"/>
    <mergeCell ref="B10:N11"/>
    <mergeCell ref="O10:AV11"/>
    <mergeCell ref="B5:N5"/>
    <mergeCell ref="O5:AV5"/>
    <mergeCell ref="B1:AV1"/>
    <mergeCell ref="B3:N3"/>
    <mergeCell ref="B4:N4"/>
    <mergeCell ref="O3:AV3"/>
    <mergeCell ref="O4:AV4"/>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textLength" operator="equal" allowBlank="1" showInputMessage="1" showErrorMessage="1" sqref="O5:AV5">
      <formula1>22</formula1>
    </dataValidation>
    <dataValidation type="list" allowBlank="1" showInputMessage="1" showErrorMessage="1" sqref="O35">
      <formula1>"（選択して下さい）,利用する,利用しない"</formula1>
    </dataValidation>
    <dataValidation type="list" allowBlank="1" showInputMessage="1" showErrorMessage="1" sqref="O34">
      <formula1>"（選択して下さい）,太陽光,水力,風力,ﾊﾞｲｵﾏｽ,火力,揚水・蓄電池,原子力,地熱,その他"</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BK37"/>
  <sheetViews>
    <sheetView showGridLines="0" view="pageBreakPreview" zoomScale="80" zoomScaleNormal="85" zoomScaleSheetLayoutView="80" zoomScalePageLayoutView="0" workbookViewId="0" topLeftCell="A1">
      <selection activeCell="C5" sqref="C5"/>
    </sheetView>
  </sheetViews>
  <sheetFormatPr defaultColWidth="9.00390625" defaultRowHeight="13.5"/>
  <cols>
    <col min="1" max="1" width="4.25390625" style="4" bestFit="1" customWidth="1"/>
    <col min="2" max="2" width="17.00390625" style="183" customWidth="1"/>
    <col min="3" max="3" width="29.00390625" style="4" customWidth="1"/>
    <col min="4" max="4" width="25.625" style="4" customWidth="1"/>
    <col min="5" max="5" width="29.00390625" style="4" customWidth="1"/>
    <col min="6" max="6" width="10.625" style="4" customWidth="1"/>
    <col min="7" max="7" width="29.00390625" style="4" customWidth="1"/>
    <col min="8" max="8" width="40.875" style="4" customWidth="1"/>
    <col min="9" max="9" width="28.75390625" style="4" customWidth="1"/>
    <col min="10" max="10" width="33.00390625" style="4" customWidth="1"/>
    <col min="11" max="11" width="13.875" style="2" customWidth="1"/>
    <col min="12" max="12" width="17.125" style="2" customWidth="1"/>
    <col min="13" max="15" width="13.625" style="2" customWidth="1"/>
    <col min="16" max="16" width="16.50390625" style="2" customWidth="1"/>
    <col min="17" max="17" width="15.625" style="2" customWidth="1"/>
    <col min="18" max="20" width="13.625" style="2" customWidth="1"/>
    <col min="21" max="21" width="13.875" style="2" customWidth="1"/>
    <col min="22" max="23" width="13.625" style="2" customWidth="1"/>
    <col min="24" max="24" width="15.625" style="2" customWidth="1"/>
    <col min="25" max="26" width="13.625" style="2" customWidth="1"/>
    <col min="27" max="27" width="15.125" style="2" customWidth="1"/>
    <col min="28" max="29" width="13.625" style="2" customWidth="1"/>
    <col min="30" max="30" width="14.875" style="2" customWidth="1"/>
    <col min="31" max="32" width="13.625" style="2" customWidth="1"/>
    <col min="33" max="33" width="19.00390625" style="13" bestFit="1" customWidth="1"/>
    <col min="34" max="35" width="19.00390625" style="13" customWidth="1"/>
    <col min="36" max="36" width="21.00390625" style="2" customWidth="1"/>
    <col min="37" max="37" width="13.875" style="2" customWidth="1"/>
    <col min="38" max="38" width="18.625" style="2" customWidth="1"/>
    <col min="39" max="39" width="15.625" style="2" customWidth="1"/>
    <col min="40" max="40" width="17.25390625" style="2" bestFit="1" customWidth="1"/>
    <col min="41" max="41" width="18.625" style="2" customWidth="1"/>
    <col min="42" max="42" width="15.625" style="2" customWidth="1"/>
    <col min="43" max="45" width="14.25390625" style="2" customWidth="1"/>
    <col min="46" max="46" width="18.625" style="2" customWidth="1"/>
    <col min="47" max="47" width="14.25390625" style="2" customWidth="1"/>
    <col min="48" max="48" width="39.875" style="2" customWidth="1"/>
    <col min="49" max="49" width="14.25390625" style="2" customWidth="1"/>
    <col min="50" max="50" width="18.25390625" style="2" customWidth="1"/>
    <col min="51" max="51" width="17.875" style="2" customWidth="1"/>
    <col min="52" max="52" width="29.25390625" style="2" customWidth="1"/>
    <col min="53" max="53" width="46.125" style="2" customWidth="1"/>
    <col min="54" max="16384" width="9.00390625" style="8" customWidth="1"/>
  </cols>
  <sheetData>
    <row r="1" spans="1:2" ht="24.75" customHeight="1">
      <c r="A1" s="163" t="s">
        <v>290</v>
      </c>
      <c r="B1" s="4"/>
    </row>
    <row r="2" spans="1:63" s="122" customFormat="1" ht="24.75" customHeight="1">
      <c r="A2" s="123">
        <v>1</v>
      </c>
      <c r="B2" s="123">
        <f aca="true" t="shared" si="0" ref="B2:G2">A2+1</f>
        <v>2</v>
      </c>
      <c r="C2" s="123">
        <f t="shared" si="0"/>
        <v>3</v>
      </c>
      <c r="D2" s="123">
        <f t="shared" si="0"/>
        <v>4</v>
      </c>
      <c r="E2" s="123">
        <f t="shared" si="0"/>
        <v>5</v>
      </c>
      <c r="F2" s="123">
        <f t="shared" si="0"/>
        <v>6</v>
      </c>
      <c r="G2" s="123">
        <f t="shared" si="0"/>
        <v>7</v>
      </c>
      <c r="H2" s="123">
        <f>G2+1</f>
        <v>8</v>
      </c>
      <c r="I2" s="123">
        <f>H2+1</f>
        <v>9</v>
      </c>
      <c r="J2" s="123">
        <f aca="true" t="shared" si="1" ref="J2:AO2">I2+1</f>
        <v>10</v>
      </c>
      <c r="K2" s="123">
        <f t="shared" si="1"/>
        <v>11</v>
      </c>
      <c r="L2" s="123">
        <f t="shared" si="1"/>
        <v>12</v>
      </c>
      <c r="M2" s="123">
        <f t="shared" si="1"/>
        <v>13</v>
      </c>
      <c r="N2" s="123">
        <f t="shared" si="1"/>
        <v>14</v>
      </c>
      <c r="O2" s="123">
        <f t="shared" si="1"/>
        <v>15</v>
      </c>
      <c r="P2" s="123">
        <f t="shared" si="1"/>
        <v>16</v>
      </c>
      <c r="Q2" s="123">
        <f t="shared" si="1"/>
        <v>17</v>
      </c>
      <c r="R2" s="123">
        <f t="shared" si="1"/>
        <v>18</v>
      </c>
      <c r="S2" s="123">
        <f t="shared" si="1"/>
        <v>19</v>
      </c>
      <c r="T2" s="123">
        <f t="shared" si="1"/>
        <v>20</v>
      </c>
      <c r="U2" s="123">
        <f t="shared" si="1"/>
        <v>21</v>
      </c>
      <c r="V2" s="123">
        <f t="shared" si="1"/>
        <v>22</v>
      </c>
      <c r="W2" s="123">
        <f t="shared" si="1"/>
        <v>23</v>
      </c>
      <c r="X2" s="123">
        <f t="shared" si="1"/>
        <v>24</v>
      </c>
      <c r="Y2" s="123">
        <f t="shared" si="1"/>
        <v>25</v>
      </c>
      <c r="Z2" s="123">
        <f t="shared" si="1"/>
        <v>26</v>
      </c>
      <c r="AA2" s="123">
        <f t="shared" si="1"/>
        <v>27</v>
      </c>
      <c r="AB2" s="123">
        <f t="shared" si="1"/>
        <v>28</v>
      </c>
      <c r="AC2" s="123">
        <f t="shared" si="1"/>
        <v>29</v>
      </c>
      <c r="AD2" s="123">
        <f t="shared" si="1"/>
        <v>30</v>
      </c>
      <c r="AE2" s="123">
        <f t="shared" si="1"/>
        <v>31</v>
      </c>
      <c r="AF2" s="123">
        <f t="shared" si="1"/>
        <v>32</v>
      </c>
      <c r="AG2" s="123">
        <f t="shared" si="1"/>
        <v>33</v>
      </c>
      <c r="AH2" s="123">
        <f t="shared" si="1"/>
        <v>34</v>
      </c>
      <c r="AI2" s="123">
        <f t="shared" si="1"/>
        <v>35</v>
      </c>
      <c r="AJ2" s="123">
        <f t="shared" si="1"/>
        <v>36</v>
      </c>
      <c r="AK2" s="123">
        <f t="shared" si="1"/>
        <v>37</v>
      </c>
      <c r="AL2" s="123">
        <f t="shared" si="1"/>
        <v>38</v>
      </c>
      <c r="AM2" s="123">
        <f t="shared" si="1"/>
        <v>39</v>
      </c>
      <c r="AN2" s="123">
        <f t="shared" si="1"/>
        <v>40</v>
      </c>
      <c r="AO2" s="123">
        <f t="shared" si="1"/>
        <v>41</v>
      </c>
      <c r="AP2" s="123">
        <f aca="true" t="shared" si="2" ref="AP2:BK2">AO2+1</f>
        <v>42</v>
      </c>
      <c r="AQ2" s="123">
        <f t="shared" si="2"/>
        <v>43</v>
      </c>
      <c r="AR2" s="123">
        <f t="shared" si="2"/>
        <v>44</v>
      </c>
      <c r="AS2" s="123">
        <f t="shared" si="2"/>
        <v>45</v>
      </c>
      <c r="AT2" s="123">
        <f t="shared" si="2"/>
        <v>46</v>
      </c>
      <c r="AU2" s="123">
        <f t="shared" si="2"/>
        <v>47</v>
      </c>
      <c r="AV2" s="123">
        <f t="shared" si="2"/>
        <v>48</v>
      </c>
      <c r="AW2" s="123">
        <f t="shared" si="2"/>
        <v>49</v>
      </c>
      <c r="AX2" s="123">
        <f t="shared" si="2"/>
        <v>50</v>
      </c>
      <c r="AY2" s="123">
        <f t="shared" si="2"/>
        <v>51</v>
      </c>
      <c r="AZ2" s="123">
        <f t="shared" si="2"/>
        <v>52</v>
      </c>
      <c r="BA2" s="123">
        <f t="shared" si="2"/>
        <v>53</v>
      </c>
      <c r="BB2" s="123">
        <f t="shared" si="2"/>
        <v>54</v>
      </c>
      <c r="BC2" s="123">
        <f t="shared" si="2"/>
        <v>55</v>
      </c>
      <c r="BD2" s="123">
        <f t="shared" si="2"/>
        <v>56</v>
      </c>
      <c r="BE2" s="123">
        <f t="shared" si="2"/>
        <v>57</v>
      </c>
      <c r="BF2" s="123">
        <f t="shared" si="2"/>
        <v>58</v>
      </c>
      <c r="BG2" s="123">
        <f t="shared" si="2"/>
        <v>59</v>
      </c>
      <c r="BH2" s="123">
        <f t="shared" si="2"/>
        <v>60</v>
      </c>
      <c r="BI2" s="123">
        <f t="shared" si="2"/>
        <v>61</v>
      </c>
      <c r="BJ2" s="123">
        <f t="shared" si="2"/>
        <v>62</v>
      </c>
      <c r="BK2" s="123">
        <f t="shared" si="2"/>
        <v>63</v>
      </c>
    </row>
    <row r="3" spans="1:63" s="5" customFormat="1" ht="22.5" customHeight="1">
      <c r="A3" s="766" t="s">
        <v>156</v>
      </c>
      <c r="B3" s="767" t="s">
        <v>291</v>
      </c>
      <c r="C3" s="769" t="s">
        <v>249</v>
      </c>
      <c r="D3" s="770"/>
      <c r="E3" s="767" t="s">
        <v>292</v>
      </c>
      <c r="F3" s="763" t="s">
        <v>248</v>
      </c>
      <c r="G3" s="764"/>
      <c r="H3" s="765" t="s">
        <v>247</v>
      </c>
      <c r="I3" s="765" t="s">
        <v>162</v>
      </c>
      <c r="J3" s="624" t="s">
        <v>293</v>
      </c>
      <c r="K3" s="771" t="s">
        <v>245</v>
      </c>
      <c r="L3" s="772"/>
      <c r="M3" s="772"/>
      <c r="N3" s="772"/>
      <c r="O3" s="773"/>
      <c r="P3" s="771" t="s">
        <v>244</v>
      </c>
      <c r="Q3" s="772"/>
      <c r="R3" s="772"/>
      <c r="S3" s="772"/>
      <c r="T3" s="773"/>
      <c r="U3" s="771" t="s">
        <v>31</v>
      </c>
      <c r="V3" s="772"/>
      <c r="W3" s="772"/>
      <c r="X3" s="771" t="s">
        <v>30</v>
      </c>
      <c r="Y3" s="772"/>
      <c r="Z3" s="772"/>
      <c r="AA3" s="771" t="s">
        <v>33</v>
      </c>
      <c r="AB3" s="772"/>
      <c r="AC3" s="772"/>
      <c r="AD3" s="771" t="s">
        <v>32</v>
      </c>
      <c r="AE3" s="772"/>
      <c r="AF3" s="773"/>
      <c r="AG3" s="169" t="s">
        <v>243</v>
      </c>
      <c r="AH3" s="169" t="s">
        <v>242</v>
      </c>
      <c r="AI3" s="169" t="s">
        <v>241</v>
      </c>
      <c r="AJ3" s="169" t="s">
        <v>240</v>
      </c>
      <c r="AK3" s="774" t="s">
        <v>44</v>
      </c>
      <c r="AL3" s="777" t="s">
        <v>239</v>
      </c>
      <c r="AM3" s="778"/>
      <c r="AN3" s="779"/>
      <c r="AO3" s="780" t="s">
        <v>34</v>
      </c>
      <c r="AP3" s="778"/>
      <c r="AQ3" s="778"/>
      <c r="AR3" s="781"/>
      <c r="AS3" s="767" t="s">
        <v>246</v>
      </c>
      <c r="AT3" s="774" t="s">
        <v>238</v>
      </c>
      <c r="AU3" s="774" t="s">
        <v>237</v>
      </c>
      <c r="AV3" s="783" t="s">
        <v>1</v>
      </c>
      <c r="AW3" s="784"/>
      <c r="AX3" s="784"/>
      <c r="AY3" s="784"/>
      <c r="AZ3" s="784"/>
      <c r="BA3" s="785"/>
      <c r="BB3" s="789" t="s">
        <v>193</v>
      </c>
      <c r="BC3" s="776" t="s">
        <v>192</v>
      </c>
      <c r="BD3" s="776" t="s">
        <v>191</v>
      </c>
      <c r="BE3" s="776" t="s">
        <v>190</v>
      </c>
      <c r="BF3" s="776" t="s">
        <v>189</v>
      </c>
      <c r="BG3" s="776" t="s">
        <v>188</v>
      </c>
      <c r="BH3" s="776" t="s">
        <v>187</v>
      </c>
      <c r="BI3" s="776" t="s">
        <v>186</v>
      </c>
      <c r="BJ3" s="776" t="s">
        <v>185</v>
      </c>
      <c r="BK3" s="776" t="s">
        <v>184</v>
      </c>
    </row>
    <row r="4" spans="1:63" s="5" customFormat="1" ht="30.75" customHeight="1">
      <c r="A4" s="766"/>
      <c r="B4" s="768"/>
      <c r="C4" s="170" t="s">
        <v>236</v>
      </c>
      <c r="D4" s="170" t="s">
        <v>235</v>
      </c>
      <c r="E4" s="768"/>
      <c r="F4" s="171" t="s">
        <v>234</v>
      </c>
      <c r="G4" s="172" t="s">
        <v>233</v>
      </c>
      <c r="H4" s="765"/>
      <c r="I4" s="765"/>
      <c r="J4" s="625"/>
      <c r="K4" s="173" t="s">
        <v>232</v>
      </c>
      <c r="L4" s="174" t="s">
        <v>231</v>
      </c>
      <c r="M4" s="175" t="s">
        <v>228</v>
      </c>
      <c r="N4" s="176" t="s">
        <v>60</v>
      </c>
      <c r="O4" s="177" t="s">
        <v>274</v>
      </c>
      <c r="P4" s="173" t="s">
        <v>232</v>
      </c>
      <c r="Q4" s="178" t="s">
        <v>231</v>
      </c>
      <c r="R4" s="179" t="s">
        <v>228</v>
      </c>
      <c r="S4" s="176" t="s">
        <v>60</v>
      </c>
      <c r="T4" s="177" t="s">
        <v>274</v>
      </c>
      <c r="U4" s="173" t="s">
        <v>229</v>
      </c>
      <c r="V4" s="179" t="s">
        <v>228</v>
      </c>
      <c r="W4" s="176" t="s">
        <v>60</v>
      </c>
      <c r="X4" s="173" t="s">
        <v>230</v>
      </c>
      <c r="Y4" s="179" t="s">
        <v>228</v>
      </c>
      <c r="Z4" s="176" t="s">
        <v>61</v>
      </c>
      <c r="AA4" s="173" t="s">
        <v>229</v>
      </c>
      <c r="AB4" s="179" t="s">
        <v>228</v>
      </c>
      <c r="AC4" s="176" t="s">
        <v>60</v>
      </c>
      <c r="AD4" s="173" t="s">
        <v>229</v>
      </c>
      <c r="AE4" s="179" t="s">
        <v>228</v>
      </c>
      <c r="AF4" s="176" t="s">
        <v>61</v>
      </c>
      <c r="AG4" s="180" t="s">
        <v>294</v>
      </c>
      <c r="AH4" s="180" t="s">
        <v>294</v>
      </c>
      <c r="AI4" s="180" t="s">
        <v>295</v>
      </c>
      <c r="AJ4" s="180" t="s">
        <v>295</v>
      </c>
      <c r="AK4" s="775"/>
      <c r="AL4" s="181" t="s">
        <v>48</v>
      </c>
      <c r="AM4" s="178" t="s">
        <v>49</v>
      </c>
      <c r="AN4" s="182" t="s">
        <v>50</v>
      </c>
      <c r="AO4" s="181" t="s">
        <v>48</v>
      </c>
      <c r="AP4" s="178" t="s">
        <v>49</v>
      </c>
      <c r="AQ4" s="178" t="s">
        <v>50</v>
      </c>
      <c r="AR4" s="782"/>
      <c r="AS4" s="768"/>
      <c r="AT4" s="775"/>
      <c r="AU4" s="775"/>
      <c r="AV4" s="786"/>
      <c r="AW4" s="787"/>
      <c r="AX4" s="787"/>
      <c r="AY4" s="787"/>
      <c r="AZ4" s="787"/>
      <c r="BA4" s="788"/>
      <c r="BB4" s="789"/>
      <c r="BC4" s="776"/>
      <c r="BD4" s="776"/>
      <c r="BE4" s="776"/>
      <c r="BF4" s="776"/>
      <c r="BG4" s="776"/>
      <c r="BH4" s="776"/>
      <c r="BI4" s="776"/>
      <c r="BJ4" s="776"/>
      <c r="BK4" s="776"/>
    </row>
    <row r="5" spans="1:63" ht="23.25" customHeight="1">
      <c r="A5" s="121">
        <v>0</v>
      </c>
      <c r="B5" s="184">
        <v>43556</v>
      </c>
      <c r="C5" s="107" t="s">
        <v>227</v>
      </c>
      <c r="D5" s="107" t="s">
        <v>226</v>
      </c>
      <c r="E5" s="120" t="s">
        <v>225</v>
      </c>
      <c r="F5" s="107"/>
      <c r="G5" s="107" t="s">
        <v>224</v>
      </c>
      <c r="H5" s="107" t="s">
        <v>223</v>
      </c>
      <c r="I5" s="119" t="s">
        <v>159</v>
      </c>
      <c r="J5" s="119" t="s">
        <v>221</v>
      </c>
      <c r="K5" s="117">
        <v>8600</v>
      </c>
      <c r="L5" s="118" t="s">
        <v>51</v>
      </c>
      <c r="M5" s="114">
        <v>20000</v>
      </c>
      <c r="N5" s="113">
        <v>20000</v>
      </c>
      <c r="O5" s="117">
        <v>8600</v>
      </c>
      <c r="P5" s="117">
        <v>8400</v>
      </c>
      <c r="Q5" s="118" t="s">
        <v>51</v>
      </c>
      <c r="R5" s="114">
        <v>20000</v>
      </c>
      <c r="S5" s="113">
        <v>20000</v>
      </c>
      <c r="T5" s="117">
        <v>8400</v>
      </c>
      <c r="U5" s="117">
        <v>7900</v>
      </c>
      <c r="V5" s="114">
        <v>20000</v>
      </c>
      <c r="W5" s="113">
        <v>20000</v>
      </c>
      <c r="X5" s="117">
        <v>7700</v>
      </c>
      <c r="Y5" s="116">
        <v>20000</v>
      </c>
      <c r="Z5" s="113">
        <v>20000</v>
      </c>
      <c r="AA5" s="115"/>
      <c r="AB5" s="114">
        <v>20000</v>
      </c>
      <c r="AC5" s="113">
        <v>20000</v>
      </c>
      <c r="AD5" s="115"/>
      <c r="AE5" s="114">
        <v>20000</v>
      </c>
      <c r="AF5" s="113">
        <v>20000</v>
      </c>
      <c r="AG5" s="112">
        <v>30</v>
      </c>
      <c r="AH5" s="112">
        <v>30</v>
      </c>
      <c r="AI5" s="111"/>
      <c r="AJ5" s="110"/>
      <c r="AK5" s="109" t="s">
        <v>22</v>
      </c>
      <c r="AL5" s="107" t="s">
        <v>17</v>
      </c>
      <c r="AM5" s="107" t="s">
        <v>27</v>
      </c>
      <c r="AN5" s="107" t="s">
        <v>52</v>
      </c>
      <c r="AO5" s="107" t="s">
        <v>29</v>
      </c>
      <c r="AP5" s="107" t="s">
        <v>18</v>
      </c>
      <c r="AQ5" s="107" t="s">
        <v>53</v>
      </c>
      <c r="AR5" s="138"/>
      <c r="AS5" s="137" t="s">
        <v>222</v>
      </c>
      <c r="AT5" s="108" t="s">
        <v>276</v>
      </c>
      <c r="AU5" s="108" t="s">
        <v>220</v>
      </c>
      <c r="AV5" s="108" t="s">
        <v>219</v>
      </c>
      <c r="AW5" s="108" t="s">
        <v>218</v>
      </c>
      <c r="AX5" s="108" t="s">
        <v>217</v>
      </c>
      <c r="AY5" s="108" t="s">
        <v>216</v>
      </c>
      <c r="AZ5" s="108" t="s">
        <v>215</v>
      </c>
      <c r="BA5" s="108"/>
      <c r="BB5" s="87"/>
      <c r="BC5" s="87"/>
      <c r="BD5" s="87"/>
      <c r="BE5" s="87"/>
      <c r="BF5" s="87"/>
      <c r="BG5" s="87"/>
      <c r="BH5" s="87"/>
      <c r="BI5" s="87"/>
      <c r="BJ5" s="87"/>
      <c r="BK5" s="87"/>
    </row>
    <row r="6" spans="1:63" ht="18.75" customHeight="1">
      <c r="A6" s="9">
        <v>1</v>
      </c>
      <c r="B6" s="185"/>
      <c r="C6" s="103"/>
      <c r="D6" s="107"/>
      <c r="E6" s="103"/>
      <c r="F6" s="103"/>
      <c r="G6" s="103"/>
      <c r="H6" s="103"/>
      <c r="I6" s="102" t="s">
        <v>159</v>
      </c>
      <c r="J6" s="102" t="s">
        <v>159</v>
      </c>
      <c r="K6" s="100"/>
      <c r="L6" s="99"/>
      <c r="M6" s="99"/>
      <c r="N6" s="101"/>
      <c r="O6" s="124"/>
      <c r="P6" s="100"/>
      <c r="Q6" s="97"/>
      <c r="R6" s="97"/>
      <c r="S6" s="96"/>
      <c r="T6" s="124"/>
      <c r="U6" s="100"/>
      <c r="V6" s="99"/>
      <c r="W6" s="96"/>
      <c r="X6" s="98"/>
      <c r="Y6" s="97"/>
      <c r="Z6" s="96"/>
      <c r="AA6" s="100"/>
      <c r="AB6" s="99"/>
      <c r="AC6" s="96"/>
      <c r="AD6" s="98"/>
      <c r="AE6" s="97"/>
      <c r="AF6" s="96"/>
      <c r="AG6" s="95"/>
      <c r="AH6" s="95"/>
      <c r="AI6" s="94"/>
      <c r="AJ6" s="93"/>
      <c r="AK6" s="92" t="s">
        <v>159</v>
      </c>
      <c r="AL6" s="91"/>
      <c r="AM6" s="88"/>
      <c r="AN6" s="89"/>
      <c r="AO6" s="89"/>
      <c r="AP6" s="89"/>
      <c r="AQ6" s="89"/>
      <c r="AR6" s="138"/>
      <c r="AS6" s="102" t="s">
        <v>159</v>
      </c>
      <c r="AT6" s="104" t="s">
        <v>159</v>
      </c>
      <c r="AU6" s="89"/>
      <c r="AV6" s="104"/>
      <c r="AW6" s="104"/>
      <c r="AX6" s="104"/>
      <c r="AY6" s="104"/>
      <c r="AZ6" s="89"/>
      <c r="BA6" s="105"/>
      <c r="BB6" s="87"/>
      <c r="BC6" s="87"/>
      <c r="BD6" s="87"/>
      <c r="BE6" s="87"/>
      <c r="BF6" s="87"/>
      <c r="BG6" s="87"/>
      <c r="BH6" s="87"/>
      <c r="BI6" s="87"/>
      <c r="BJ6" s="87"/>
      <c r="BK6" s="87"/>
    </row>
    <row r="7" spans="1:63" ht="18.75" customHeight="1">
      <c r="A7" s="9">
        <v>2</v>
      </c>
      <c r="B7" s="185"/>
      <c r="C7" s="103"/>
      <c r="D7" s="103"/>
      <c r="E7" s="103"/>
      <c r="F7" s="103"/>
      <c r="G7" s="103"/>
      <c r="H7" s="103"/>
      <c r="I7" s="102" t="s">
        <v>159</v>
      </c>
      <c r="J7" s="102" t="s">
        <v>159</v>
      </c>
      <c r="K7" s="100"/>
      <c r="L7" s="99"/>
      <c r="M7" s="99"/>
      <c r="N7" s="101"/>
      <c r="O7" s="124"/>
      <c r="P7" s="100"/>
      <c r="Q7" s="106"/>
      <c r="R7" s="97"/>
      <c r="S7" s="96"/>
      <c r="T7" s="124"/>
      <c r="U7" s="100"/>
      <c r="V7" s="99"/>
      <c r="W7" s="96"/>
      <c r="X7" s="98"/>
      <c r="Y7" s="97"/>
      <c r="Z7" s="96"/>
      <c r="AA7" s="100"/>
      <c r="AB7" s="99"/>
      <c r="AC7" s="96"/>
      <c r="AD7" s="98"/>
      <c r="AE7" s="97"/>
      <c r="AF7" s="96"/>
      <c r="AG7" s="95"/>
      <c r="AH7" s="95"/>
      <c r="AI7" s="94"/>
      <c r="AJ7" s="93"/>
      <c r="AK7" s="92" t="s">
        <v>159</v>
      </c>
      <c r="AL7" s="88"/>
      <c r="AM7" s="88"/>
      <c r="AN7" s="89"/>
      <c r="AO7" s="89"/>
      <c r="AP7" s="89"/>
      <c r="AQ7" s="89"/>
      <c r="AR7" s="138"/>
      <c r="AS7" s="102" t="s">
        <v>159</v>
      </c>
      <c r="AT7" s="104" t="s">
        <v>159</v>
      </c>
      <c r="AU7" s="89"/>
      <c r="AV7" s="104"/>
      <c r="AW7" s="104"/>
      <c r="AX7" s="104"/>
      <c r="AY7" s="104"/>
      <c r="AZ7" s="89"/>
      <c r="BA7" s="105"/>
      <c r="BB7" s="87"/>
      <c r="BC7" s="87"/>
      <c r="BD7" s="87"/>
      <c r="BE7" s="87"/>
      <c r="BF7" s="87"/>
      <c r="BG7" s="87"/>
      <c r="BH7" s="87"/>
      <c r="BI7" s="87"/>
      <c r="BJ7" s="87"/>
      <c r="BK7" s="87"/>
    </row>
    <row r="8" spans="1:63" ht="18.75" customHeight="1">
      <c r="A8" s="9">
        <v>3</v>
      </c>
      <c r="B8" s="185"/>
      <c r="C8" s="103"/>
      <c r="D8" s="103"/>
      <c r="E8" s="103"/>
      <c r="F8" s="103"/>
      <c r="G8" s="103"/>
      <c r="H8" s="103"/>
      <c r="I8" s="102" t="s">
        <v>159</v>
      </c>
      <c r="J8" s="102" t="s">
        <v>159</v>
      </c>
      <c r="K8" s="100"/>
      <c r="L8" s="99"/>
      <c r="M8" s="99"/>
      <c r="N8" s="101"/>
      <c r="O8" s="124"/>
      <c r="P8" s="100"/>
      <c r="Q8" s="97"/>
      <c r="R8" s="97"/>
      <c r="S8" s="96"/>
      <c r="T8" s="124"/>
      <c r="U8" s="100"/>
      <c r="V8" s="99"/>
      <c r="W8" s="96"/>
      <c r="X8" s="98"/>
      <c r="Y8" s="97"/>
      <c r="Z8" s="96"/>
      <c r="AA8" s="100"/>
      <c r="AB8" s="99"/>
      <c r="AC8" s="96"/>
      <c r="AD8" s="98"/>
      <c r="AE8" s="97"/>
      <c r="AF8" s="96"/>
      <c r="AG8" s="95"/>
      <c r="AH8" s="95"/>
      <c r="AI8" s="94"/>
      <c r="AJ8" s="93"/>
      <c r="AK8" s="92" t="s">
        <v>159</v>
      </c>
      <c r="AL8" s="91"/>
      <c r="AM8" s="88"/>
      <c r="AN8" s="89"/>
      <c r="AO8" s="89"/>
      <c r="AP8" s="89"/>
      <c r="AQ8" s="89"/>
      <c r="AR8" s="138"/>
      <c r="AS8" s="102" t="s">
        <v>159</v>
      </c>
      <c r="AT8" s="104" t="s">
        <v>159</v>
      </c>
      <c r="AU8" s="89"/>
      <c r="AV8" s="104"/>
      <c r="AW8" s="104"/>
      <c r="AX8" s="104"/>
      <c r="AY8" s="104"/>
      <c r="AZ8" s="89"/>
      <c r="BA8" s="105"/>
      <c r="BB8" s="87"/>
      <c r="BC8" s="87"/>
      <c r="BD8" s="87"/>
      <c r="BE8" s="87"/>
      <c r="BF8" s="87"/>
      <c r="BG8" s="87"/>
      <c r="BH8" s="87"/>
      <c r="BI8" s="87"/>
      <c r="BJ8" s="87"/>
      <c r="BK8" s="87"/>
    </row>
    <row r="9" spans="1:63" ht="18.75" customHeight="1">
      <c r="A9" s="9">
        <v>4</v>
      </c>
      <c r="B9" s="185"/>
      <c r="C9" s="103"/>
      <c r="D9" s="103"/>
      <c r="E9" s="103"/>
      <c r="F9" s="103"/>
      <c r="G9" s="103"/>
      <c r="H9" s="103"/>
      <c r="I9" s="102" t="s">
        <v>159</v>
      </c>
      <c r="J9" s="102" t="s">
        <v>159</v>
      </c>
      <c r="K9" s="100"/>
      <c r="L9" s="99"/>
      <c r="M9" s="99"/>
      <c r="N9" s="101"/>
      <c r="O9" s="124"/>
      <c r="P9" s="100"/>
      <c r="Q9" s="97"/>
      <c r="R9" s="97"/>
      <c r="S9" s="96"/>
      <c r="T9" s="124"/>
      <c r="U9" s="100"/>
      <c r="V9" s="99"/>
      <c r="W9" s="96"/>
      <c r="X9" s="98"/>
      <c r="Y9" s="97"/>
      <c r="Z9" s="96"/>
      <c r="AA9" s="100"/>
      <c r="AB9" s="99"/>
      <c r="AC9" s="96"/>
      <c r="AD9" s="98"/>
      <c r="AE9" s="97"/>
      <c r="AF9" s="96"/>
      <c r="AG9" s="95"/>
      <c r="AH9" s="95"/>
      <c r="AI9" s="94"/>
      <c r="AJ9" s="93"/>
      <c r="AK9" s="92" t="s">
        <v>159</v>
      </c>
      <c r="AL9" s="91"/>
      <c r="AM9" s="88"/>
      <c r="AN9" s="89"/>
      <c r="AO9" s="89"/>
      <c r="AP9" s="89"/>
      <c r="AQ9" s="89"/>
      <c r="AR9" s="138"/>
      <c r="AS9" s="102" t="s">
        <v>159</v>
      </c>
      <c r="AT9" s="104" t="s">
        <v>159</v>
      </c>
      <c r="AU9" s="89"/>
      <c r="AV9" s="104"/>
      <c r="AW9" s="104"/>
      <c r="AX9" s="104"/>
      <c r="AY9" s="104"/>
      <c r="AZ9" s="89"/>
      <c r="BA9" s="105"/>
      <c r="BB9" s="87"/>
      <c r="BC9" s="87"/>
      <c r="BD9" s="87"/>
      <c r="BE9" s="87"/>
      <c r="BF9" s="87"/>
      <c r="BG9" s="87"/>
      <c r="BH9" s="87"/>
      <c r="BI9" s="87"/>
      <c r="BJ9" s="87"/>
      <c r="BK9" s="87"/>
    </row>
    <row r="10" spans="1:63" ht="18.75" customHeight="1">
      <c r="A10" s="9">
        <v>5</v>
      </c>
      <c r="B10" s="185"/>
      <c r="C10" s="103"/>
      <c r="D10" s="103"/>
      <c r="E10" s="103"/>
      <c r="F10" s="103"/>
      <c r="G10" s="103"/>
      <c r="H10" s="103"/>
      <c r="I10" s="102" t="s">
        <v>159</v>
      </c>
      <c r="J10" s="102" t="s">
        <v>159</v>
      </c>
      <c r="K10" s="100"/>
      <c r="L10" s="99"/>
      <c r="M10" s="99"/>
      <c r="N10" s="101"/>
      <c r="O10" s="124"/>
      <c r="P10" s="100"/>
      <c r="Q10" s="97"/>
      <c r="R10" s="97"/>
      <c r="S10" s="96"/>
      <c r="T10" s="124"/>
      <c r="U10" s="100"/>
      <c r="V10" s="99"/>
      <c r="W10" s="96"/>
      <c r="X10" s="98"/>
      <c r="Y10" s="97"/>
      <c r="Z10" s="96"/>
      <c r="AA10" s="100"/>
      <c r="AB10" s="99"/>
      <c r="AC10" s="96"/>
      <c r="AD10" s="98"/>
      <c r="AE10" s="97"/>
      <c r="AF10" s="96"/>
      <c r="AG10" s="95"/>
      <c r="AH10" s="95"/>
      <c r="AI10" s="94"/>
      <c r="AJ10" s="93"/>
      <c r="AK10" s="92" t="s">
        <v>159</v>
      </c>
      <c r="AL10" s="91"/>
      <c r="AM10" s="88"/>
      <c r="AN10" s="89"/>
      <c r="AO10" s="89"/>
      <c r="AP10" s="89"/>
      <c r="AQ10" s="89"/>
      <c r="AR10" s="138"/>
      <c r="AS10" s="102" t="s">
        <v>159</v>
      </c>
      <c r="AT10" s="104" t="s">
        <v>159</v>
      </c>
      <c r="AU10" s="89"/>
      <c r="AV10" s="104"/>
      <c r="AW10" s="104"/>
      <c r="AX10" s="104"/>
      <c r="AY10" s="104"/>
      <c r="AZ10" s="89"/>
      <c r="BA10" s="88"/>
      <c r="BB10" s="87"/>
      <c r="BC10" s="87"/>
      <c r="BD10" s="87"/>
      <c r="BE10" s="87"/>
      <c r="BF10" s="87"/>
      <c r="BG10" s="87"/>
      <c r="BH10" s="87"/>
      <c r="BI10" s="87"/>
      <c r="BJ10" s="87"/>
      <c r="BK10" s="87"/>
    </row>
    <row r="11" spans="1:63" ht="18.75" customHeight="1">
      <c r="A11" s="9">
        <v>6</v>
      </c>
      <c r="B11" s="185"/>
      <c r="C11" s="103"/>
      <c r="D11" s="103"/>
      <c r="E11" s="103"/>
      <c r="F11" s="103"/>
      <c r="G11" s="103"/>
      <c r="H11" s="103"/>
      <c r="I11" s="102" t="s">
        <v>159</v>
      </c>
      <c r="J11" s="102" t="s">
        <v>159</v>
      </c>
      <c r="K11" s="100"/>
      <c r="L11" s="99"/>
      <c r="M11" s="99"/>
      <c r="N11" s="101"/>
      <c r="O11" s="124"/>
      <c r="P11" s="100"/>
      <c r="Q11" s="97"/>
      <c r="R11" s="97"/>
      <c r="S11" s="96"/>
      <c r="T11" s="124"/>
      <c r="U11" s="100"/>
      <c r="V11" s="99"/>
      <c r="W11" s="96"/>
      <c r="X11" s="98"/>
      <c r="Y11" s="97"/>
      <c r="Z11" s="96"/>
      <c r="AA11" s="100"/>
      <c r="AB11" s="99"/>
      <c r="AC11" s="96"/>
      <c r="AD11" s="98"/>
      <c r="AE11" s="97"/>
      <c r="AF11" s="96"/>
      <c r="AG11" s="95"/>
      <c r="AH11" s="95"/>
      <c r="AI11" s="94"/>
      <c r="AJ11" s="93"/>
      <c r="AK11" s="92" t="s">
        <v>159</v>
      </c>
      <c r="AL11" s="91"/>
      <c r="AM11" s="88"/>
      <c r="AN11" s="89"/>
      <c r="AO11" s="89"/>
      <c r="AP11" s="89"/>
      <c r="AQ11" s="89"/>
      <c r="AR11" s="138"/>
      <c r="AS11" s="102" t="s">
        <v>159</v>
      </c>
      <c r="AT11" s="104" t="s">
        <v>159</v>
      </c>
      <c r="AU11" s="89"/>
      <c r="AV11" s="104"/>
      <c r="AW11" s="104"/>
      <c r="AX11" s="104"/>
      <c r="AY11" s="104"/>
      <c r="AZ11" s="89"/>
      <c r="BA11" s="88"/>
      <c r="BB11" s="87"/>
      <c r="BC11" s="87"/>
      <c r="BD11" s="87"/>
      <c r="BE11" s="87"/>
      <c r="BF11" s="87"/>
      <c r="BG11" s="87"/>
      <c r="BH11" s="87"/>
      <c r="BI11" s="87"/>
      <c r="BJ11" s="87"/>
      <c r="BK11" s="87"/>
    </row>
    <row r="12" spans="1:63" ht="18.75" customHeight="1">
      <c r="A12" s="9">
        <v>7</v>
      </c>
      <c r="B12" s="185"/>
      <c r="C12" s="103"/>
      <c r="D12" s="103"/>
      <c r="E12" s="103"/>
      <c r="F12" s="103"/>
      <c r="G12" s="103"/>
      <c r="H12" s="103"/>
      <c r="I12" s="102" t="s">
        <v>159</v>
      </c>
      <c r="J12" s="102" t="s">
        <v>159</v>
      </c>
      <c r="K12" s="100"/>
      <c r="L12" s="99"/>
      <c r="M12" s="99"/>
      <c r="N12" s="101"/>
      <c r="O12" s="124"/>
      <c r="P12" s="100"/>
      <c r="Q12" s="97"/>
      <c r="R12" s="97"/>
      <c r="S12" s="96"/>
      <c r="T12" s="124"/>
      <c r="U12" s="100"/>
      <c r="V12" s="99"/>
      <c r="W12" s="96"/>
      <c r="X12" s="98"/>
      <c r="Y12" s="97"/>
      <c r="Z12" s="96"/>
      <c r="AA12" s="100"/>
      <c r="AB12" s="99"/>
      <c r="AC12" s="96"/>
      <c r="AD12" s="98"/>
      <c r="AE12" s="97"/>
      <c r="AF12" s="96"/>
      <c r="AG12" s="95"/>
      <c r="AH12" s="95"/>
      <c r="AI12" s="94"/>
      <c r="AJ12" s="93"/>
      <c r="AK12" s="92" t="s">
        <v>159</v>
      </c>
      <c r="AL12" s="91"/>
      <c r="AM12" s="88"/>
      <c r="AN12" s="89"/>
      <c r="AO12" s="89"/>
      <c r="AP12" s="89"/>
      <c r="AQ12" s="89"/>
      <c r="AR12" s="138"/>
      <c r="AS12" s="102" t="s">
        <v>159</v>
      </c>
      <c r="AT12" s="104" t="s">
        <v>159</v>
      </c>
      <c r="AU12" s="89"/>
      <c r="AV12" s="104"/>
      <c r="AW12" s="104"/>
      <c r="AX12" s="104"/>
      <c r="AY12" s="104"/>
      <c r="AZ12" s="89"/>
      <c r="BA12" s="88"/>
      <c r="BB12" s="87"/>
      <c r="BC12" s="87"/>
      <c r="BD12" s="87"/>
      <c r="BE12" s="87"/>
      <c r="BF12" s="87"/>
      <c r="BG12" s="87"/>
      <c r="BH12" s="87"/>
      <c r="BI12" s="87"/>
      <c r="BJ12" s="87"/>
      <c r="BK12" s="87"/>
    </row>
    <row r="13" spans="1:63" ht="18.75" customHeight="1">
      <c r="A13" s="9">
        <v>8</v>
      </c>
      <c r="B13" s="185"/>
      <c r="C13" s="103"/>
      <c r="D13" s="103"/>
      <c r="E13" s="103"/>
      <c r="F13" s="103"/>
      <c r="G13" s="103"/>
      <c r="H13" s="103"/>
      <c r="I13" s="102" t="s">
        <v>159</v>
      </c>
      <c r="J13" s="102" t="s">
        <v>159</v>
      </c>
      <c r="K13" s="100"/>
      <c r="L13" s="99"/>
      <c r="M13" s="99"/>
      <c r="N13" s="101"/>
      <c r="O13" s="124"/>
      <c r="P13" s="100"/>
      <c r="Q13" s="97"/>
      <c r="R13" s="97"/>
      <c r="S13" s="96"/>
      <c r="T13" s="124"/>
      <c r="U13" s="100"/>
      <c r="V13" s="99"/>
      <c r="W13" s="96"/>
      <c r="X13" s="98"/>
      <c r="Y13" s="97"/>
      <c r="Z13" s="96"/>
      <c r="AA13" s="100"/>
      <c r="AB13" s="99"/>
      <c r="AC13" s="96"/>
      <c r="AD13" s="98"/>
      <c r="AE13" s="97"/>
      <c r="AF13" s="96"/>
      <c r="AG13" s="95"/>
      <c r="AH13" s="95"/>
      <c r="AI13" s="94"/>
      <c r="AJ13" s="93"/>
      <c r="AK13" s="92" t="s">
        <v>159</v>
      </c>
      <c r="AL13" s="91"/>
      <c r="AM13" s="88"/>
      <c r="AN13" s="89"/>
      <c r="AO13" s="89"/>
      <c r="AP13" s="89"/>
      <c r="AQ13" s="89"/>
      <c r="AR13" s="138"/>
      <c r="AS13" s="102" t="s">
        <v>159</v>
      </c>
      <c r="AT13" s="104" t="s">
        <v>159</v>
      </c>
      <c r="AU13" s="89"/>
      <c r="AV13" s="104"/>
      <c r="AW13" s="104"/>
      <c r="AX13" s="104"/>
      <c r="AY13" s="104"/>
      <c r="AZ13" s="89"/>
      <c r="BA13" s="88"/>
      <c r="BB13" s="87"/>
      <c r="BC13" s="87"/>
      <c r="BD13" s="87"/>
      <c r="BE13" s="87"/>
      <c r="BF13" s="87"/>
      <c r="BG13" s="87"/>
      <c r="BH13" s="87"/>
      <c r="BI13" s="87"/>
      <c r="BJ13" s="87"/>
      <c r="BK13" s="87"/>
    </row>
    <row r="14" spans="1:63" ht="18.75" customHeight="1">
      <c r="A14" s="9">
        <v>9</v>
      </c>
      <c r="B14" s="185"/>
      <c r="C14" s="103"/>
      <c r="D14" s="103"/>
      <c r="E14" s="103"/>
      <c r="F14" s="103"/>
      <c r="G14" s="103"/>
      <c r="H14" s="103"/>
      <c r="I14" s="102" t="s">
        <v>159</v>
      </c>
      <c r="J14" s="102" t="s">
        <v>159</v>
      </c>
      <c r="K14" s="100"/>
      <c r="L14" s="99"/>
      <c r="M14" s="99"/>
      <c r="N14" s="101"/>
      <c r="O14" s="124"/>
      <c r="P14" s="100"/>
      <c r="Q14" s="97"/>
      <c r="R14" s="97"/>
      <c r="S14" s="96"/>
      <c r="T14" s="124"/>
      <c r="U14" s="100"/>
      <c r="V14" s="99"/>
      <c r="W14" s="96"/>
      <c r="X14" s="98"/>
      <c r="Y14" s="97"/>
      <c r="Z14" s="96"/>
      <c r="AA14" s="100"/>
      <c r="AB14" s="99"/>
      <c r="AC14" s="96"/>
      <c r="AD14" s="98"/>
      <c r="AE14" s="97"/>
      <c r="AF14" s="96"/>
      <c r="AG14" s="95"/>
      <c r="AH14" s="95"/>
      <c r="AI14" s="94"/>
      <c r="AJ14" s="93"/>
      <c r="AK14" s="92" t="s">
        <v>159</v>
      </c>
      <c r="AL14" s="91"/>
      <c r="AM14" s="88"/>
      <c r="AN14" s="89"/>
      <c r="AO14" s="89"/>
      <c r="AP14" s="89"/>
      <c r="AQ14" s="89"/>
      <c r="AR14" s="138"/>
      <c r="AS14" s="102" t="s">
        <v>159</v>
      </c>
      <c r="AT14" s="104" t="s">
        <v>159</v>
      </c>
      <c r="AU14" s="89"/>
      <c r="AV14" s="104"/>
      <c r="AW14" s="104"/>
      <c r="AX14" s="104"/>
      <c r="AY14" s="104"/>
      <c r="AZ14" s="89"/>
      <c r="BA14" s="88"/>
      <c r="BB14" s="87"/>
      <c r="BC14" s="87"/>
      <c r="BD14" s="87"/>
      <c r="BE14" s="87"/>
      <c r="BF14" s="87"/>
      <c r="BG14" s="87"/>
      <c r="BH14" s="87"/>
      <c r="BI14" s="87"/>
      <c r="BJ14" s="87"/>
      <c r="BK14" s="87"/>
    </row>
    <row r="15" spans="1:63" ht="18.75" customHeight="1">
      <c r="A15" s="9">
        <v>10</v>
      </c>
      <c r="B15" s="185"/>
      <c r="C15" s="103"/>
      <c r="D15" s="103"/>
      <c r="E15" s="103"/>
      <c r="F15" s="103"/>
      <c r="G15" s="103"/>
      <c r="H15" s="103"/>
      <c r="I15" s="102" t="s">
        <v>159</v>
      </c>
      <c r="J15" s="102" t="s">
        <v>159</v>
      </c>
      <c r="K15" s="100"/>
      <c r="L15" s="99"/>
      <c r="M15" s="99"/>
      <c r="N15" s="101"/>
      <c r="O15" s="124"/>
      <c r="P15" s="100"/>
      <c r="Q15" s="97"/>
      <c r="R15" s="97"/>
      <c r="S15" s="96"/>
      <c r="T15" s="124"/>
      <c r="U15" s="100"/>
      <c r="V15" s="99"/>
      <c r="W15" s="96"/>
      <c r="X15" s="98"/>
      <c r="Y15" s="97"/>
      <c r="Z15" s="96"/>
      <c r="AA15" s="100"/>
      <c r="AB15" s="99"/>
      <c r="AC15" s="96"/>
      <c r="AD15" s="98"/>
      <c r="AE15" s="97"/>
      <c r="AF15" s="96"/>
      <c r="AG15" s="95"/>
      <c r="AH15" s="95"/>
      <c r="AI15" s="94"/>
      <c r="AJ15" s="93"/>
      <c r="AK15" s="92" t="s">
        <v>159</v>
      </c>
      <c r="AL15" s="91"/>
      <c r="AM15" s="88"/>
      <c r="AN15" s="89"/>
      <c r="AO15" s="89"/>
      <c r="AP15" s="89"/>
      <c r="AQ15" s="89"/>
      <c r="AR15" s="138"/>
      <c r="AS15" s="102" t="s">
        <v>159</v>
      </c>
      <c r="AT15" s="104" t="s">
        <v>159</v>
      </c>
      <c r="AU15" s="89"/>
      <c r="AV15" s="104"/>
      <c r="AW15" s="104"/>
      <c r="AX15" s="104"/>
      <c r="AY15" s="104"/>
      <c r="AZ15" s="89"/>
      <c r="BA15" s="88"/>
      <c r="BB15" s="87"/>
      <c r="BC15" s="87"/>
      <c r="BD15" s="87"/>
      <c r="BE15" s="87"/>
      <c r="BF15" s="87"/>
      <c r="BG15" s="87"/>
      <c r="BH15" s="87"/>
      <c r="BI15" s="87"/>
      <c r="BJ15" s="87"/>
      <c r="BK15" s="87"/>
    </row>
    <row r="16" spans="1:63" ht="18.75" customHeight="1">
      <c r="A16" s="9">
        <v>11</v>
      </c>
      <c r="B16" s="185"/>
      <c r="C16" s="103"/>
      <c r="D16" s="103"/>
      <c r="E16" s="103"/>
      <c r="F16" s="103"/>
      <c r="G16" s="103"/>
      <c r="H16" s="103"/>
      <c r="I16" s="102" t="s">
        <v>159</v>
      </c>
      <c r="J16" s="102" t="s">
        <v>159</v>
      </c>
      <c r="K16" s="100"/>
      <c r="L16" s="99"/>
      <c r="M16" s="99"/>
      <c r="N16" s="101"/>
      <c r="O16" s="124"/>
      <c r="P16" s="100"/>
      <c r="Q16" s="97"/>
      <c r="R16" s="97"/>
      <c r="S16" s="96"/>
      <c r="T16" s="124"/>
      <c r="U16" s="100"/>
      <c r="V16" s="99"/>
      <c r="W16" s="96"/>
      <c r="X16" s="98"/>
      <c r="Y16" s="97"/>
      <c r="Z16" s="96"/>
      <c r="AA16" s="100"/>
      <c r="AB16" s="99"/>
      <c r="AC16" s="96"/>
      <c r="AD16" s="98"/>
      <c r="AE16" s="97"/>
      <c r="AF16" s="96"/>
      <c r="AG16" s="95"/>
      <c r="AH16" s="95"/>
      <c r="AI16" s="94"/>
      <c r="AJ16" s="93"/>
      <c r="AK16" s="92" t="s">
        <v>159</v>
      </c>
      <c r="AL16" s="91"/>
      <c r="AM16" s="88"/>
      <c r="AN16" s="89"/>
      <c r="AO16" s="89"/>
      <c r="AP16" s="89"/>
      <c r="AQ16" s="89"/>
      <c r="AR16" s="138"/>
      <c r="AS16" s="102" t="s">
        <v>159</v>
      </c>
      <c r="AT16" s="104" t="s">
        <v>159</v>
      </c>
      <c r="AU16" s="89"/>
      <c r="AV16" s="104"/>
      <c r="AW16" s="104"/>
      <c r="AX16" s="104"/>
      <c r="AY16" s="104"/>
      <c r="AZ16" s="89"/>
      <c r="BA16" s="105"/>
      <c r="BB16" s="87"/>
      <c r="BC16" s="87"/>
      <c r="BD16" s="87"/>
      <c r="BE16" s="87"/>
      <c r="BF16" s="87"/>
      <c r="BG16" s="87"/>
      <c r="BH16" s="87"/>
      <c r="BI16" s="87"/>
      <c r="BJ16" s="87"/>
      <c r="BK16" s="87"/>
    </row>
    <row r="17" spans="1:63" ht="18.75" customHeight="1">
      <c r="A17" s="9">
        <v>12</v>
      </c>
      <c r="B17" s="185"/>
      <c r="C17" s="103"/>
      <c r="D17" s="103"/>
      <c r="E17" s="103"/>
      <c r="F17" s="103"/>
      <c r="G17" s="103"/>
      <c r="H17" s="103"/>
      <c r="I17" s="102" t="s">
        <v>159</v>
      </c>
      <c r="J17" s="102" t="s">
        <v>159</v>
      </c>
      <c r="K17" s="100"/>
      <c r="L17" s="99"/>
      <c r="M17" s="99"/>
      <c r="N17" s="101"/>
      <c r="O17" s="124"/>
      <c r="P17" s="100"/>
      <c r="Q17" s="97"/>
      <c r="R17" s="97"/>
      <c r="S17" s="96"/>
      <c r="T17" s="124"/>
      <c r="U17" s="100"/>
      <c r="V17" s="99"/>
      <c r="W17" s="96"/>
      <c r="X17" s="98"/>
      <c r="Y17" s="97"/>
      <c r="Z17" s="96"/>
      <c r="AA17" s="100"/>
      <c r="AB17" s="99"/>
      <c r="AC17" s="96"/>
      <c r="AD17" s="98"/>
      <c r="AE17" s="97"/>
      <c r="AF17" s="96"/>
      <c r="AG17" s="95"/>
      <c r="AH17" s="95"/>
      <c r="AI17" s="94"/>
      <c r="AJ17" s="93"/>
      <c r="AK17" s="92" t="s">
        <v>159</v>
      </c>
      <c r="AL17" s="91"/>
      <c r="AM17" s="88"/>
      <c r="AN17" s="89"/>
      <c r="AO17" s="89"/>
      <c r="AP17" s="89"/>
      <c r="AQ17" s="89"/>
      <c r="AR17" s="138"/>
      <c r="AS17" s="102" t="s">
        <v>159</v>
      </c>
      <c r="AT17" s="104" t="s">
        <v>159</v>
      </c>
      <c r="AU17" s="89"/>
      <c r="AV17" s="104"/>
      <c r="AW17" s="104"/>
      <c r="AX17" s="104"/>
      <c r="AY17" s="104"/>
      <c r="AZ17" s="89"/>
      <c r="BA17" s="88"/>
      <c r="BB17" s="87"/>
      <c r="BC17" s="87"/>
      <c r="BD17" s="87"/>
      <c r="BE17" s="87"/>
      <c r="BF17" s="87"/>
      <c r="BG17" s="87"/>
      <c r="BH17" s="87"/>
      <c r="BI17" s="87"/>
      <c r="BJ17" s="87"/>
      <c r="BK17" s="87"/>
    </row>
    <row r="18" spans="1:63" ht="18.75" customHeight="1">
      <c r="A18" s="9">
        <v>13</v>
      </c>
      <c r="B18" s="185"/>
      <c r="C18" s="103"/>
      <c r="D18" s="103"/>
      <c r="E18" s="103"/>
      <c r="F18" s="103"/>
      <c r="G18" s="103"/>
      <c r="H18" s="103"/>
      <c r="I18" s="102" t="s">
        <v>159</v>
      </c>
      <c r="J18" s="102" t="s">
        <v>159</v>
      </c>
      <c r="K18" s="100"/>
      <c r="L18" s="99"/>
      <c r="M18" s="99"/>
      <c r="N18" s="101"/>
      <c r="O18" s="124"/>
      <c r="P18" s="100"/>
      <c r="Q18" s="97"/>
      <c r="R18" s="97"/>
      <c r="S18" s="96"/>
      <c r="T18" s="124"/>
      <c r="U18" s="100"/>
      <c r="V18" s="99"/>
      <c r="W18" s="96"/>
      <c r="X18" s="98"/>
      <c r="Y18" s="97"/>
      <c r="Z18" s="96"/>
      <c r="AA18" s="100"/>
      <c r="AB18" s="99"/>
      <c r="AC18" s="96"/>
      <c r="AD18" s="98"/>
      <c r="AE18" s="97"/>
      <c r="AF18" s="96"/>
      <c r="AG18" s="95"/>
      <c r="AH18" s="95"/>
      <c r="AI18" s="94"/>
      <c r="AJ18" s="93"/>
      <c r="AK18" s="92" t="s">
        <v>159</v>
      </c>
      <c r="AL18" s="91"/>
      <c r="AM18" s="88"/>
      <c r="AN18" s="89"/>
      <c r="AO18" s="89"/>
      <c r="AP18" s="89"/>
      <c r="AQ18" s="89"/>
      <c r="AR18" s="138"/>
      <c r="AS18" s="102" t="s">
        <v>159</v>
      </c>
      <c r="AT18" s="104" t="s">
        <v>159</v>
      </c>
      <c r="AU18" s="89"/>
      <c r="AV18" s="104"/>
      <c r="AW18" s="104"/>
      <c r="AX18" s="104"/>
      <c r="AY18" s="104"/>
      <c r="AZ18" s="89"/>
      <c r="BA18" s="88"/>
      <c r="BB18" s="87"/>
      <c r="BC18" s="87"/>
      <c r="BD18" s="87"/>
      <c r="BE18" s="87"/>
      <c r="BF18" s="87"/>
      <c r="BG18" s="87"/>
      <c r="BH18" s="87"/>
      <c r="BI18" s="87"/>
      <c r="BJ18" s="87"/>
      <c r="BK18" s="87"/>
    </row>
    <row r="19" spans="1:63" ht="18.75" customHeight="1">
      <c r="A19" s="9">
        <v>14</v>
      </c>
      <c r="B19" s="185"/>
      <c r="C19" s="103"/>
      <c r="D19" s="103"/>
      <c r="E19" s="103"/>
      <c r="F19" s="103"/>
      <c r="G19" s="103"/>
      <c r="H19" s="103"/>
      <c r="I19" s="102" t="s">
        <v>159</v>
      </c>
      <c r="J19" s="102" t="s">
        <v>159</v>
      </c>
      <c r="K19" s="100"/>
      <c r="L19" s="99"/>
      <c r="M19" s="99"/>
      <c r="N19" s="101"/>
      <c r="O19" s="124"/>
      <c r="P19" s="100"/>
      <c r="Q19" s="97"/>
      <c r="R19" s="97"/>
      <c r="S19" s="96"/>
      <c r="T19" s="124"/>
      <c r="U19" s="100"/>
      <c r="V19" s="99"/>
      <c r="W19" s="96"/>
      <c r="X19" s="98"/>
      <c r="Y19" s="97"/>
      <c r="Z19" s="96"/>
      <c r="AA19" s="100"/>
      <c r="AB19" s="99"/>
      <c r="AC19" s="96"/>
      <c r="AD19" s="98"/>
      <c r="AE19" s="97"/>
      <c r="AF19" s="96"/>
      <c r="AG19" s="95"/>
      <c r="AH19" s="95"/>
      <c r="AI19" s="94"/>
      <c r="AJ19" s="93"/>
      <c r="AK19" s="92" t="s">
        <v>159</v>
      </c>
      <c r="AL19" s="91"/>
      <c r="AM19" s="88"/>
      <c r="AN19" s="89"/>
      <c r="AO19" s="89"/>
      <c r="AP19" s="89"/>
      <c r="AQ19" s="89"/>
      <c r="AR19" s="138"/>
      <c r="AS19" s="102" t="s">
        <v>159</v>
      </c>
      <c r="AT19" s="104" t="s">
        <v>159</v>
      </c>
      <c r="AU19" s="89"/>
      <c r="AV19" s="104"/>
      <c r="AW19" s="104"/>
      <c r="AX19" s="104"/>
      <c r="AY19" s="104"/>
      <c r="AZ19" s="89"/>
      <c r="BA19" s="88"/>
      <c r="BB19" s="87"/>
      <c r="BC19" s="87"/>
      <c r="BD19" s="87"/>
      <c r="BE19" s="87"/>
      <c r="BF19" s="87"/>
      <c r="BG19" s="87"/>
      <c r="BH19" s="87"/>
      <c r="BI19" s="87"/>
      <c r="BJ19" s="87"/>
      <c r="BK19" s="87"/>
    </row>
    <row r="20" spans="1:63" ht="18.75" customHeight="1">
      <c r="A20" s="9">
        <v>15</v>
      </c>
      <c r="B20" s="185"/>
      <c r="C20" s="103"/>
      <c r="D20" s="103"/>
      <c r="E20" s="103"/>
      <c r="F20" s="103"/>
      <c r="G20" s="103"/>
      <c r="H20" s="103"/>
      <c r="I20" s="102" t="s">
        <v>159</v>
      </c>
      <c r="J20" s="102" t="s">
        <v>159</v>
      </c>
      <c r="K20" s="100"/>
      <c r="L20" s="99"/>
      <c r="M20" s="99"/>
      <c r="N20" s="101"/>
      <c r="O20" s="124"/>
      <c r="P20" s="100"/>
      <c r="Q20" s="97"/>
      <c r="R20" s="97"/>
      <c r="S20" s="96"/>
      <c r="T20" s="124"/>
      <c r="U20" s="100"/>
      <c r="V20" s="99"/>
      <c r="W20" s="96"/>
      <c r="X20" s="98"/>
      <c r="Y20" s="97"/>
      <c r="Z20" s="96"/>
      <c r="AA20" s="100"/>
      <c r="AB20" s="99"/>
      <c r="AC20" s="96"/>
      <c r="AD20" s="98"/>
      <c r="AE20" s="97"/>
      <c r="AF20" s="96"/>
      <c r="AG20" s="95"/>
      <c r="AH20" s="95"/>
      <c r="AI20" s="94"/>
      <c r="AJ20" s="93"/>
      <c r="AK20" s="92" t="s">
        <v>159</v>
      </c>
      <c r="AL20" s="91"/>
      <c r="AM20" s="88"/>
      <c r="AN20" s="89"/>
      <c r="AO20" s="89"/>
      <c r="AP20" s="89"/>
      <c r="AQ20" s="89"/>
      <c r="AR20" s="138"/>
      <c r="AS20" s="102" t="s">
        <v>159</v>
      </c>
      <c r="AT20" s="104" t="s">
        <v>159</v>
      </c>
      <c r="AU20" s="89"/>
      <c r="AV20" s="104"/>
      <c r="AW20" s="104"/>
      <c r="AX20" s="104"/>
      <c r="AY20" s="104"/>
      <c r="AZ20" s="89"/>
      <c r="BA20" s="88"/>
      <c r="BB20" s="87"/>
      <c r="BC20" s="87"/>
      <c r="BD20" s="87"/>
      <c r="BE20" s="87"/>
      <c r="BF20" s="87"/>
      <c r="BG20" s="87"/>
      <c r="BH20" s="87"/>
      <c r="BI20" s="87"/>
      <c r="BJ20" s="87"/>
      <c r="BK20" s="87"/>
    </row>
    <row r="21" spans="1:63" ht="18.75" customHeight="1">
      <c r="A21" s="9">
        <v>16</v>
      </c>
      <c r="B21" s="185"/>
      <c r="C21" s="103"/>
      <c r="D21" s="103"/>
      <c r="E21" s="103"/>
      <c r="F21" s="103"/>
      <c r="G21" s="103"/>
      <c r="H21" s="103"/>
      <c r="I21" s="102" t="s">
        <v>159</v>
      </c>
      <c r="J21" s="102" t="s">
        <v>159</v>
      </c>
      <c r="K21" s="100"/>
      <c r="L21" s="99"/>
      <c r="M21" s="99"/>
      <c r="N21" s="101"/>
      <c r="O21" s="124"/>
      <c r="P21" s="100"/>
      <c r="Q21" s="97"/>
      <c r="R21" s="97"/>
      <c r="S21" s="96"/>
      <c r="T21" s="124"/>
      <c r="U21" s="100"/>
      <c r="V21" s="99"/>
      <c r="W21" s="96"/>
      <c r="X21" s="98"/>
      <c r="Y21" s="97"/>
      <c r="Z21" s="96"/>
      <c r="AA21" s="100"/>
      <c r="AB21" s="99"/>
      <c r="AC21" s="96"/>
      <c r="AD21" s="98"/>
      <c r="AE21" s="97"/>
      <c r="AF21" s="96"/>
      <c r="AG21" s="95"/>
      <c r="AH21" s="95"/>
      <c r="AI21" s="94"/>
      <c r="AJ21" s="93"/>
      <c r="AK21" s="92" t="s">
        <v>159</v>
      </c>
      <c r="AL21" s="91"/>
      <c r="AM21" s="88"/>
      <c r="AN21" s="89"/>
      <c r="AO21" s="89"/>
      <c r="AP21" s="89"/>
      <c r="AQ21" s="89"/>
      <c r="AR21" s="138"/>
      <c r="AS21" s="102" t="s">
        <v>159</v>
      </c>
      <c r="AT21" s="104" t="s">
        <v>159</v>
      </c>
      <c r="AU21" s="89"/>
      <c r="AV21" s="104"/>
      <c r="AW21" s="104"/>
      <c r="AX21" s="104"/>
      <c r="AY21" s="104"/>
      <c r="AZ21" s="89"/>
      <c r="BA21" s="88"/>
      <c r="BB21" s="87"/>
      <c r="BC21" s="87"/>
      <c r="BD21" s="87"/>
      <c r="BE21" s="87"/>
      <c r="BF21" s="87"/>
      <c r="BG21" s="87"/>
      <c r="BH21" s="87"/>
      <c r="BI21" s="87"/>
      <c r="BJ21" s="87"/>
      <c r="BK21" s="87"/>
    </row>
    <row r="22" spans="1:63" ht="18.75" customHeight="1">
      <c r="A22" s="9">
        <v>17</v>
      </c>
      <c r="B22" s="185"/>
      <c r="C22" s="103"/>
      <c r="D22" s="103"/>
      <c r="E22" s="103"/>
      <c r="F22" s="103"/>
      <c r="G22" s="103"/>
      <c r="H22" s="103"/>
      <c r="I22" s="102" t="s">
        <v>159</v>
      </c>
      <c r="J22" s="102" t="s">
        <v>159</v>
      </c>
      <c r="K22" s="100"/>
      <c r="L22" s="99"/>
      <c r="M22" s="99"/>
      <c r="N22" s="101"/>
      <c r="O22" s="124"/>
      <c r="P22" s="100"/>
      <c r="Q22" s="97"/>
      <c r="R22" s="97"/>
      <c r="S22" s="96"/>
      <c r="T22" s="124"/>
      <c r="U22" s="100"/>
      <c r="V22" s="99"/>
      <c r="W22" s="96"/>
      <c r="X22" s="98"/>
      <c r="Y22" s="97"/>
      <c r="Z22" s="96"/>
      <c r="AA22" s="100"/>
      <c r="AB22" s="99"/>
      <c r="AC22" s="96"/>
      <c r="AD22" s="98"/>
      <c r="AE22" s="97"/>
      <c r="AF22" s="96"/>
      <c r="AG22" s="95"/>
      <c r="AH22" s="95"/>
      <c r="AI22" s="94"/>
      <c r="AJ22" s="93"/>
      <c r="AK22" s="92" t="s">
        <v>159</v>
      </c>
      <c r="AL22" s="91"/>
      <c r="AM22" s="88"/>
      <c r="AN22" s="89"/>
      <c r="AO22" s="89"/>
      <c r="AP22" s="89"/>
      <c r="AQ22" s="89"/>
      <c r="AR22" s="138"/>
      <c r="AS22" s="102" t="s">
        <v>159</v>
      </c>
      <c r="AT22" s="104" t="s">
        <v>159</v>
      </c>
      <c r="AU22" s="89"/>
      <c r="AV22" s="104"/>
      <c r="AW22" s="104"/>
      <c r="AX22" s="104"/>
      <c r="AY22" s="104"/>
      <c r="AZ22" s="89"/>
      <c r="BA22" s="88"/>
      <c r="BB22" s="87"/>
      <c r="BC22" s="87"/>
      <c r="BD22" s="87"/>
      <c r="BE22" s="87"/>
      <c r="BF22" s="87"/>
      <c r="BG22" s="87"/>
      <c r="BH22" s="87"/>
      <c r="BI22" s="87"/>
      <c r="BJ22" s="87"/>
      <c r="BK22" s="87"/>
    </row>
    <row r="23" spans="1:63" ht="18.75" customHeight="1">
      <c r="A23" s="9">
        <v>18</v>
      </c>
      <c r="B23" s="185"/>
      <c r="C23" s="103"/>
      <c r="D23" s="103"/>
      <c r="E23" s="103"/>
      <c r="F23" s="103"/>
      <c r="G23" s="103"/>
      <c r="H23" s="103"/>
      <c r="I23" s="102" t="s">
        <v>159</v>
      </c>
      <c r="J23" s="102" t="s">
        <v>159</v>
      </c>
      <c r="K23" s="100"/>
      <c r="L23" s="99"/>
      <c r="M23" s="99"/>
      <c r="N23" s="101"/>
      <c r="O23" s="124"/>
      <c r="P23" s="100"/>
      <c r="Q23" s="97"/>
      <c r="R23" s="97"/>
      <c r="S23" s="96"/>
      <c r="T23" s="124"/>
      <c r="U23" s="100"/>
      <c r="V23" s="99"/>
      <c r="W23" s="96"/>
      <c r="X23" s="98"/>
      <c r="Y23" s="97"/>
      <c r="Z23" s="96"/>
      <c r="AA23" s="100"/>
      <c r="AB23" s="99"/>
      <c r="AC23" s="96"/>
      <c r="AD23" s="98"/>
      <c r="AE23" s="97"/>
      <c r="AF23" s="96"/>
      <c r="AG23" s="95"/>
      <c r="AH23" s="95"/>
      <c r="AI23" s="94"/>
      <c r="AJ23" s="93"/>
      <c r="AK23" s="92" t="s">
        <v>159</v>
      </c>
      <c r="AL23" s="91"/>
      <c r="AM23" s="88"/>
      <c r="AN23" s="89"/>
      <c r="AO23" s="89"/>
      <c r="AP23" s="89"/>
      <c r="AQ23" s="89"/>
      <c r="AR23" s="138"/>
      <c r="AS23" s="102" t="s">
        <v>159</v>
      </c>
      <c r="AT23" s="104" t="s">
        <v>159</v>
      </c>
      <c r="AU23" s="89"/>
      <c r="AV23" s="104"/>
      <c r="AW23" s="104"/>
      <c r="AX23" s="104"/>
      <c r="AY23" s="104"/>
      <c r="AZ23" s="89"/>
      <c r="BA23" s="88"/>
      <c r="BB23" s="87"/>
      <c r="BC23" s="87"/>
      <c r="BD23" s="87"/>
      <c r="BE23" s="87"/>
      <c r="BF23" s="87"/>
      <c r="BG23" s="87"/>
      <c r="BH23" s="87"/>
      <c r="BI23" s="87"/>
      <c r="BJ23" s="87"/>
      <c r="BK23" s="87"/>
    </row>
    <row r="24" spans="1:63" ht="18.75" customHeight="1">
      <c r="A24" s="9">
        <v>19</v>
      </c>
      <c r="B24" s="185"/>
      <c r="C24" s="103"/>
      <c r="D24" s="103"/>
      <c r="E24" s="103"/>
      <c r="F24" s="103"/>
      <c r="G24" s="103"/>
      <c r="H24" s="103"/>
      <c r="I24" s="102" t="s">
        <v>159</v>
      </c>
      <c r="J24" s="102" t="s">
        <v>159</v>
      </c>
      <c r="K24" s="100"/>
      <c r="L24" s="99"/>
      <c r="M24" s="99"/>
      <c r="N24" s="101"/>
      <c r="O24" s="124"/>
      <c r="P24" s="100"/>
      <c r="Q24" s="97"/>
      <c r="R24" s="97"/>
      <c r="S24" s="96"/>
      <c r="T24" s="124"/>
      <c r="U24" s="100"/>
      <c r="V24" s="99"/>
      <c r="W24" s="96"/>
      <c r="X24" s="98"/>
      <c r="Y24" s="97"/>
      <c r="Z24" s="96"/>
      <c r="AA24" s="100"/>
      <c r="AB24" s="99"/>
      <c r="AC24" s="96"/>
      <c r="AD24" s="98"/>
      <c r="AE24" s="97"/>
      <c r="AF24" s="96"/>
      <c r="AG24" s="95"/>
      <c r="AH24" s="95"/>
      <c r="AI24" s="94"/>
      <c r="AJ24" s="93"/>
      <c r="AK24" s="92" t="s">
        <v>159</v>
      </c>
      <c r="AL24" s="91"/>
      <c r="AM24" s="88"/>
      <c r="AN24" s="89"/>
      <c r="AO24" s="89"/>
      <c r="AP24" s="89"/>
      <c r="AQ24" s="89"/>
      <c r="AR24" s="138"/>
      <c r="AS24" s="102" t="s">
        <v>159</v>
      </c>
      <c r="AT24" s="104" t="s">
        <v>159</v>
      </c>
      <c r="AU24" s="89"/>
      <c r="AV24" s="104"/>
      <c r="AW24" s="104"/>
      <c r="AX24" s="104"/>
      <c r="AY24" s="104"/>
      <c r="AZ24" s="89"/>
      <c r="BA24" s="88"/>
      <c r="BB24" s="87"/>
      <c r="BC24" s="87"/>
      <c r="BD24" s="87"/>
      <c r="BE24" s="87"/>
      <c r="BF24" s="87"/>
      <c r="BG24" s="87"/>
      <c r="BH24" s="87"/>
      <c r="BI24" s="87"/>
      <c r="BJ24" s="87"/>
      <c r="BK24" s="87"/>
    </row>
    <row r="25" spans="1:63" ht="18.75" customHeight="1">
      <c r="A25" s="9">
        <v>20</v>
      </c>
      <c r="B25" s="185"/>
      <c r="C25" s="103"/>
      <c r="D25" s="103"/>
      <c r="E25" s="103"/>
      <c r="F25" s="103"/>
      <c r="G25" s="103"/>
      <c r="H25" s="103"/>
      <c r="I25" s="102" t="s">
        <v>159</v>
      </c>
      <c r="J25" s="102" t="s">
        <v>159</v>
      </c>
      <c r="K25" s="100"/>
      <c r="L25" s="99"/>
      <c r="M25" s="99"/>
      <c r="N25" s="101"/>
      <c r="O25" s="124"/>
      <c r="P25" s="100"/>
      <c r="Q25" s="97"/>
      <c r="R25" s="97"/>
      <c r="S25" s="96"/>
      <c r="T25" s="124"/>
      <c r="U25" s="100"/>
      <c r="V25" s="99"/>
      <c r="W25" s="96"/>
      <c r="X25" s="98"/>
      <c r="Y25" s="97"/>
      <c r="Z25" s="96"/>
      <c r="AA25" s="100"/>
      <c r="AB25" s="99"/>
      <c r="AC25" s="96"/>
      <c r="AD25" s="98"/>
      <c r="AE25" s="97"/>
      <c r="AF25" s="96"/>
      <c r="AG25" s="95"/>
      <c r="AH25" s="95"/>
      <c r="AI25" s="94"/>
      <c r="AJ25" s="93"/>
      <c r="AK25" s="92" t="s">
        <v>159</v>
      </c>
      <c r="AL25" s="91"/>
      <c r="AM25" s="88"/>
      <c r="AN25" s="89"/>
      <c r="AO25" s="89"/>
      <c r="AP25" s="89"/>
      <c r="AQ25" s="89"/>
      <c r="AR25" s="138"/>
      <c r="AS25" s="102" t="s">
        <v>159</v>
      </c>
      <c r="AT25" s="104" t="s">
        <v>159</v>
      </c>
      <c r="AU25" s="89"/>
      <c r="AV25" s="104"/>
      <c r="AW25" s="104"/>
      <c r="AX25" s="104"/>
      <c r="AY25" s="104"/>
      <c r="AZ25" s="89"/>
      <c r="BA25" s="88"/>
      <c r="BB25" s="87"/>
      <c r="BC25" s="87"/>
      <c r="BD25" s="87"/>
      <c r="BE25" s="87"/>
      <c r="BF25" s="87"/>
      <c r="BG25" s="87"/>
      <c r="BH25" s="87"/>
      <c r="BI25" s="87"/>
      <c r="BJ25" s="87"/>
      <c r="BK25" s="87"/>
    </row>
    <row r="26" spans="1:63" ht="18.75" customHeight="1">
      <c r="A26" s="9">
        <v>21</v>
      </c>
      <c r="B26" s="185"/>
      <c r="C26" s="103"/>
      <c r="D26" s="103"/>
      <c r="E26" s="103"/>
      <c r="F26" s="103"/>
      <c r="G26" s="103"/>
      <c r="H26" s="103"/>
      <c r="I26" s="102" t="s">
        <v>159</v>
      </c>
      <c r="J26" s="102" t="s">
        <v>159</v>
      </c>
      <c r="K26" s="100"/>
      <c r="L26" s="99"/>
      <c r="M26" s="99"/>
      <c r="N26" s="101"/>
      <c r="O26" s="124"/>
      <c r="P26" s="100"/>
      <c r="Q26" s="97"/>
      <c r="R26" s="97"/>
      <c r="S26" s="96"/>
      <c r="T26" s="124"/>
      <c r="U26" s="100"/>
      <c r="V26" s="99"/>
      <c r="W26" s="96"/>
      <c r="X26" s="98"/>
      <c r="Y26" s="97"/>
      <c r="Z26" s="96"/>
      <c r="AA26" s="100"/>
      <c r="AB26" s="99"/>
      <c r="AC26" s="96"/>
      <c r="AD26" s="98"/>
      <c r="AE26" s="97"/>
      <c r="AF26" s="96"/>
      <c r="AG26" s="95"/>
      <c r="AH26" s="95"/>
      <c r="AI26" s="94"/>
      <c r="AJ26" s="93"/>
      <c r="AK26" s="92" t="s">
        <v>159</v>
      </c>
      <c r="AL26" s="91"/>
      <c r="AM26" s="88"/>
      <c r="AN26" s="89"/>
      <c r="AO26" s="89"/>
      <c r="AP26" s="89"/>
      <c r="AQ26" s="89"/>
      <c r="AR26" s="138"/>
      <c r="AS26" s="102" t="s">
        <v>159</v>
      </c>
      <c r="AT26" s="104" t="s">
        <v>159</v>
      </c>
      <c r="AU26" s="89"/>
      <c r="AV26" s="104"/>
      <c r="AW26" s="104"/>
      <c r="AX26" s="104"/>
      <c r="AY26" s="104"/>
      <c r="AZ26" s="89"/>
      <c r="BA26" s="105"/>
      <c r="BB26" s="87"/>
      <c r="BC26" s="87"/>
      <c r="BD26" s="87"/>
      <c r="BE26" s="87"/>
      <c r="BF26" s="87"/>
      <c r="BG26" s="87"/>
      <c r="BH26" s="87"/>
      <c r="BI26" s="87"/>
      <c r="BJ26" s="87"/>
      <c r="BK26" s="87"/>
    </row>
    <row r="27" spans="1:63" ht="18.75" customHeight="1">
      <c r="A27" s="9">
        <v>22</v>
      </c>
      <c r="B27" s="185"/>
      <c r="C27" s="103"/>
      <c r="D27" s="103"/>
      <c r="E27" s="103"/>
      <c r="F27" s="103"/>
      <c r="G27" s="103"/>
      <c r="H27" s="103"/>
      <c r="I27" s="102" t="s">
        <v>159</v>
      </c>
      <c r="J27" s="102" t="s">
        <v>159</v>
      </c>
      <c r="K27" s="100"/>
      <c r="L27" s="99"/>
      <c r="M27" s="99"/>
      <c r="N27" s="101"/>
      <c r="O27" s="124"/>
      <c r="P27" s="100"/>
      <c r="Q27" s="97"/>
      <c r="R27" s="97"/>
      <c r="S27" s="96"/>
      <c r="T27" s="124"/>
      <c r="U27" s="100"/>
      <c r="V27" s="99"/>
      <c r="W27" s="96"/>
      <c r="X27" s="98"/>
      <c r="Y27" s="97"/>
      <c r="Z27" s="96"/>
      <c r="AA27" s="100"/>
      <c r="AB27" s="99"/>
      <c r="AC27" s="96"/>
      <c r="AD27" s="98"/>
      <c r="AE27" s="97"/>
      <c r="AF27" s="96"/>
      <c r="AG27" s="95"/>
      <c r="AH27" s="95"/>
      <c r="AI27" s="94"/>
      <c r="AJ27" s="93"/>
      <c r="AK27" s="92" t="s">
        <v>159</v>
      </c>
      <c r="AL27" s="91"/>
      <c r="AM27" s="88"/>
      <c r="AN27" s="89"/>
      <c r="AO27" s="89"/>
      <c r="AP27" s="89"/>
      <c r="AQ27" s="89"/>
      <c r="AR27" s="138"/>
      <c r="AS27" s="102" t="s">
        <v>159</v>
      </c>
      <c r="AT27" s="104" t="s">
        <v>159</v>
      </c>
      <c r="AU27" s="89"/>
      <c r="AV27" s="104"/>
      <c r="AW27" s="104"/>
      <c r="AX27" s="104"/>
      <c r="AY27" s="104"/>
      <c r="AZ27" s="89"/>
      <c r="BA27" s="88"/>
      <c r="BB27" s="87"/>
      <c r="BC27" s="87"/>
      <c r="BD27" s="87"/>
      <c r="BE27" s="87"/>
      <c r="BF27" s="87"/>
      <c r="BG27" s="87"/>
      <c r="BH27" s="87"/>
      <c r="BI27" s="87"/>
      <c r="BJ27" s="87"/>
      <c r="BK27" s="87"/>
    </row>
    <row r="28" spans="1:63" ht="18.75" customHeight="1">
      <c r="A28" s="9">
        <v>23</v>
      </c>
      <c r="B28" s="185"/>
      <c r="C28" s="103"/>
      <c r="D28" s="103"/>
      <c r="E28" s="103"/>
      <c r="F28" s="103"/>
      <c r="G28" s="103"/>
      <c r="H28" s="103"/>
      <c r="I28" s="102" t="s">
        <v>159</v>
      </c>
      <c r="J28" s="102" t="s">
        <v>159</v>
      </c>
      <c r="K28" s="100"/>
      <c r="L28" s="99"/>
      <c r="M28" s="99"/>
      <c r="N28" s="101"/>
      <c r="O28" s="124"/>
      <c r="P28" s="100"/>
      <c r="Q28" s="97"/>
      <c r="R28" s="97"/>
      <c r="S28" s="96"/>
      <c r="T28" s="124"/>
      <c r="U28" s="100"/>
      <c r="V28" s="99"/>
      <c r="W28" s="96"/>
      <c r="X28" s="98"/>
      <c r="Y28" s="97"/>
      <c r="Z28" s="96"/>
      <c r="AA28" s="100"/>
      <c r="AB28" s="99"/>
      <c r="AC28" s="96"/>
      <c r="AD28" s="98"/>
      <c r="AE28" s="97"/>
      <c r="AF28" s="96"/>
      <c r="AG28" s="95"/>
      <c r="AH28" s="95"/>
      <c r="AI28" s="94"/>
      <c r="AJ28" s="93"/>
      <c r="AK28" s="92" t="s">
        <v>159</v>
      </c>
      <c r="AL28" s="91"/>
      <c r="AM28" s="88"/>
      <c r="AN28" s="89"/>
      <c r="AO28" s="89"/>
      <c r="AP28" s="89"/>
      <c r="AQ28" s="89"/>
      <c r="AR28" s="138"/>
      <c r="AS28" s="102" t="s">
        <v>159</v>
      </c>
      <c r="AT28" s="104" t="s">
        <v>159</v>
      </c>
      <c r="AU28" s="89"/>
      <c r="AV28" s="104"/>
      <c r="AW28" s="104"/>
      <c r="AX28" s="104"/>
      <c r="AY28" s="104"/>
      <c r="AZ28" s="89"/>
      <c r="BA28" s="88"/>
      <c r="BB28" s="87"/>
      <c r="BC28" s="87"/>
      <c r="BD28" s="87"/>
      <c r="BE28" s="87"/>
      <c r="BF28" s="87"/>
      <c r="BG28" s="87"/>
      <c r="BH28" s="87"/>
      <c r="BI28" s="87"/>
      <c r="BJ28" s="87"/>
      <c r="BK28" s="87"/>
    </row>
    <row r="29" spans="1:63" ht="18.75" customHeight="1">
      <c r="A29" s="9">
        <v>24</v>
      </c>
      <c r="B29" s="185"/>
      <c r="C29" s="103"/>
      <c r="D29" s="103"/>
      <c r="E29" s="103"/>
      <c r="F29" s="103"/>
      <c r="G29" s="103"/>
      <c r="H29" s="103"/>
      <c r="I29" s="102" t="s">
        <v>159</v>
      </c>
      <c r="J29" s="102" t="s">
        <v>159</v>
      </c>
      <c r="K29" s="100"/>
      <c r="L29" s="99"/>
      <c r="M29" s="99"/>
      <c r="N29" s="101"/>
      <c r="O29" s="124"/>
      <c r="P29" s="100"/>
      <c r="Q29" s="97"/>
      <c r="R29" s="97"/>
      <c r="S29" s="96"/>
      <c r="T29" s="124"/>
      <c r="U29" s="100"/>
      <c r="V29" s="99"/>
      <c r="W29" s="96"/>
      <c r="X29" s="98"/>
      <c r="Y29" s="97"/>
      <c r="Z29" s="96"/>
      <c r="AA29" s="100"/>
      <c r="AB29" s="99"/>
      <c r="AC29" s="96"/>
      <c r="AD29" s="98"/>
      <c r="AE29" s="97"/>
      <c r="AF29" s="96"/>
      <c r="AG29" s="95"/>
      <c r="AH29" s="95"/>
      <c r="AI29" s="94"/>
      <c r="AJ29" s="93"/>
      <c r="AK29" s="92" t="s">
        <v>159</v>
      </c>
      <c r="AL29" s="91"/>
      <c r="AM29" s="88"/>
      <c r="AN29" s="89"/>
      <c r="AO29" s="89"/>
      <c r="AP29" s="89"/>
      <c r="AQ29" s="89"/>
      <c r="AR29" s="138"/>
      <c r="AS29" s="102" t="s">
        <v>159</v>
      </c>
      <c r="AT29" s="104" t="s">
        <v>159</v>
      </c>
      <c r="AU29" s="89"/>
      <c r="AV29" s="104"/>
      <c r="AW29" s="104"/>
      <c r="AX29" s="104"/>
      <c r="AY29" s="104"/>
      <c r="AZ29" s="89"/>
      <c r="BA29" s="88"/>
      <c r="BB29" s="87"/>
      <c r="BC29" s="87"/>
      <c r="BD29" s="87"/>
      <c r="BE29" s="87"/>
      <c r="BF29" s="87"/>
      <c r="BG29" s="87"/>
      <c r="BH29" s="87"/>
      <c r="BI29" s="87"/>
      <c r="BJ29" s="87"/>
      <c r="BK29" s="87"/>
    </row>
    <row r="30" spans="1:63" ht="18.75" customHeight="1">
      <c r="A30" s="9">
        <v>25</v>
      </c>
      <c r="B30" s="185"/>
      <c r="C30" s="103"/>
      <c r="D30" s="103"/>
      <c r="E30" s="103"/>
      <c r="F30" s="103"/>
      <c r="G30" s="103"/>
      <c r="H30" s="103"/>
      <c r="I30" s="102" t="s">
        <v>159</v>
      </c>
      <c r="J30" s="102" t="s">
        <v>159</v>
      </c>
      <c r="K30" s="100"/>
      <c r="L30" s="99"/>
      <c r="M30" s="99"/>
      <c r="N30" s="101"/>
      <c r="O30" s="124"/>
      <c r="P30" s="100"/>
      <c r="Q30" s="97"/>
      <c r="R30" s="97"/>
      <c r="S30" s="96"/>
      <c r="T30" s="124"/>
      <c r="U30" s="100"/>
      <c r="V30" s="99"/>
      <c r="W30" s="96"/>
      <c r="X30" s="98"/>
      <c r="Y30" s="97"/>
      <c r="Z30" s="96"/>
      <c r="AA30" s="100"/>
      <c r="AB30" s="99"/>
      <c r="AC30" s="96"/>
      <c r="AD30" s="98"/>
      <c r="AE30" s="97"/>
      <c r="AF30" s="96"/>
      <c r="AG30" s="95"/>
      <c r="AH30" s="95"/>
      <c r="AI30" s="94"/>
      <c r="AJ30" s="93"/>
      <c r="AK30" s="92" t="s">
        <v>159</v>
      </c>
      <c r="AL30" s="91"/>
      <c r="AM30" s="88"/>
      <c r="AN30" s="89"/>
      <c r="AO30" s="89"/>
      <c r="AP30" s="89"/>
      <c r="AQ30" s="89"/>
      <c r="AR30" s="138"/>
      <c r="AS30" s="102" t="s">
        <v>159</v>
      </c>
      <c r="AT30" s="104" t="s">
        <v>159</v>
      </c>
      <c r="AU30" s="89"/>
      <c r="AV30" s="104"/>
      <c r="AW30" s="104"/>
      <c r="AX30" s="104"/>
      <c r="AY30" s="104"/>
      <c r="AZ30" s="89"/>
      <c r="BA30" s="88"/>
      <c r="BB30" s="87"/>
      <c r="BC30" s="87"/>
      <c r="BD30" s="87"/>
      <c r="BE30" s="87"/>
      <c r="BF30" s="87"/>
      <c r="BG30" s="87"/>
      <c r="BH30" s="87"/>
      <c r="BI30" s="87"/>
      <c r="BJ30" s="87"/>
      <c r="BK30" s="87"/>
    </row>
    <row r="31" spans="1:63" ht="18.75" customHeight="1">
      <c r="A31" s="9">
        <v>26</v>
      </c>
      <c r="B31" s="185"/>
      <c r="C31" s="103"/>
      <c r="D31" s="103"/>
      <c r="E31" s="103"/>
      <c r="F31" s="103"/>
      <c r="G31" s="103"/>
      <c r="H31" s="103"/>
      <c r="I31" s="102" t="s">
        <v>159</v>
      </c>
      <c r="J31" s="102" t="s">
        <v>159</v>
      </c>
      <c r="K31" s="100"/>
      <c r="L31" s="99"/>
      <c r="M31" s="99"/>
      <c r="N31" s="101"/>
      <c r="O31" s="124"/>
      <c r="P31" s="100"/>
      <c r="Q31" s="97"/>
      <c r="R31" s="97"/>
      <c r="S31" s="96"/>
      <c r="T31" s="124"/>
      <c r="U31" s="100"/>
      <c r="V31" s="99"/>
      <c r="W31" s="96"/>
      <c r="X31" s="98"/>
      <c r="Y31" s="97"/>
      <c r="Z31" s="96"/>
      <c r="AA31" s="100"/>
      <c r="AB31" s="99"/>
      <c r="AC31" s="96"/>
      <c r="AD31" s="98"/>
      <c r="AE31" s="97"/>
      <c r="AF31" s="96"/>
      <c r="AG31" s="95"/>
      <c r="AH31" s="95"/>
      <c r="AI31" s="94"/>
      <c r="AJ31" s="93"/>
      <c r="AK31" s="92" t="s">
        <v>159</v>
      </c>
      <c r="AL31" s="91"/>
      <c r="AM31" s="88"/>
      <c r="AN31" s="89"/>
      <c r="AO31" s="89"/>
      <c r="AP31" s="89"/>
      <c r="AQ31" s="89"/>
      <c r="AR31" s="138"/>
      <c r="AS31" s="102" t="s">
        <v>159</v>
      </c>
      <c r="AT31" s="104" t="s">
        <v>159</v>
      </c>
      <c r="AU31" s="89"/>
      <c r="AV31" s="104"/>
      <c r="AW31" s="104"/>
      <c r="AX31" s="104"/>
      <c r="AY31" s="104"/>
      <c r="AZ31" s="89"/>
      <c r="BA31" s="88"/>
      <c r="BB31" s="87"/>
      <c r="BC31" s="87"/>
      <c r="BD31" s="87"/>
      <c r="BE31" s="87"/>
      <c r="BF31" s="87"/>
      <c r="BG31" s="87"/>
      <c r="BH31" s="87"/>
      <c r="BI31" s="87"/>
      <c r="BJ31" s="87"/>
      <c r="BK31" s="87"/>
    </row>
    <row r="32" spans="1:63" ht="18.75" customHeight="1">
      <c r="A32" s="9">
        <v>27</v>
      </c>
      <c r="B32" s="185"/>
      <c r="C32" s="103"/>
      <c r="D32" s="103"/>
      <c r="E32" s="103"/>
      <c r="F32" s="103"/>
      <c r="G32" s="103"/>
      <c r="H32" s="103"/>
      <c r="I32" s="102" t="s">
        <v>159</v>
      </c>
      <c r="J32" s="102" t="s">
        <v>159</v>
      </c>
      <c r="K32" s="100"/>
      <c r="L32" s="99"/>
      <c r="M32" s="99"/>
      <c r="N32" s="101"/>
      <c r="O32" s="124"/>
      <c r="P32" s="100"/>
      <c r="Q32" s="97"/>
      <c r="R32" s="97"/>
      <c r="S32" s="96"/>
      <c r="T32" s="124"/>
      <c r="U32" s="100"/>
      <c r="V32" s="99"/>
      <c r="W32" s="96"/>
      <c r="X32" s="98"/>
      <c r="Y32" s="97"/>
      <c r="Z32" s="96"/>
      <c r="AA32" s="100"/>
      <c r="AB32" s="99"/>
      <c r="AC32" s="96"/>
      <c r="AD32" s="98"/>
      <c r="AE32" s="97"/>
      <c r="AF32" s="96"/>
      <c r="AG32" s="95"/>
      <c r="AH32" s="95"/>
      <c r="AI32" s="94"/>
      <c r="AJ32" s="93"/>
      <c r="AK32" s="92" t="s">
        <v>159</v>
      </c>
      <c r="AL32" s="91"/>
      <c r="AM32" s="88"/>
      <c r="AN32" s="89"/>
      <c r="AO32" s="89"/>
      <c r="AP32" s="89"/>
      <c r="AQ32" s="89"/>
      <c r="AR32" s="138"/>
      <c r="AS32" s="102" t="s">
        <v>159</v>
      </c>
      <c r="AT32" s="104" t="s">
        <v>159</v>
      </c>
      <c r="AU32" s="89"/>
      <c r="AV32" s="104"/>
      <c r="AW32" s="104"/>
      <c r="AX32" s="104"/>
      <c r="AY32" s="104"/>
      <c r="AZ32" s="89"/>
      <c r="BA32" s="88"/>
      <c r="BB32" s="87"/>
      <c r="BC32" s="87"/>
      <c r="BD32" s="87"/>
      <c r="BE32" s="87"/>
      <c r="BF32" s="87"/>
      <c r="BG32" s="87"/>
      <c r="BH32" s="87"/>
      <c r="BI32" s="87"/>
      <c r="BJ32" s="87"/>
      <c r="BK32" s="87"/>
    </row>
    <row r="33" spans="1:63" ht="18.75" customHeight="1">
      <c r="A33" s="9">
        <v>28</v>
      </c>
      <c r="B33" s="185"/>
      <c r="C33" s="103"/>
      <c r="D33" s="103"/>
      <c r="E33" s="103"/>
      <c r="F33" s="103"/>
      <c r="G33" s="103"/>
      <c r="H33" s="103"/>
      <c r="I33" s="102" t="s">
        <v>159</v>
      </c>
      <c r="J33" s="102" t="s">
        <v>159</v>
      </c>
      <c r="K33" s="100"/>
      <c r="L33" s="99"/>
      <c r="M33" s="99"/>
      <c r="N33" s="101"/>
      <c r="O33" s="124"/>
      <c r="P33" s="100"/>
      <c r="Q33" s="97"/>
      <c r="R33" s="97"/>
      <c r="S33" s="96"/>
      <c r="T33" s="124"/>
      <c r="U33" s="100"/>
      <c r="V33" s="99"/>
      <c r="W33" s="96"/>
      <c r="X33" s="98"/>
      <c r="Y33" s="97"/>
      <c r="Z33" s="96"/>
      <c r="AA33" s="100"/>
      <c r="AB33" s="99"/>
      <c r="AC33" s="96"/>
      <c r="AD33" s="98"/>
      <c r="AE33" s="97"/>
      <c r="AF33" s="96"/>
      <c r="AG33" s="95"/>
      <c r="AH33" s="95"/>
      <c r="AI33" s="94"/>
      <c r="AJ33" s="93"/>
      <c r="AK33" s="92" t="s">
        <v>159</v>
      </c>
      <c r="AL33" s="91"/>
      <c r="AM33" s="88"/>
      <c r="AN33" s="89"/>
      <c r="AO33" s="89"/>
      <c r="AP33" s="89"/>
      <c r="AQ33" s="89"/>
      <c r="AR33" s="138"/>
      <c r="AS33" s="102" t="s">
        <v>159</v>
      </c>
      <c r="AT33" s="104" t="s">
        <v>159</v>
      </c>
      <c r="AU33" s="89"/>
      <c r="AV33" s="104"/>
      <c r="AW33" s="104"/>
      <c r="AX33" s="104"/>
      <c r="AY33" s="104"/>
      <c r="AZ33" s="89"/>
      <c r="BA33" s="88"/>
      <c r="BB33" s="87"/>
      <c r="BC33" s="87"/>
      <c r="BD33" s="87"/>
      <c r="BE33" s="87"/>
      <c r="BF33" s="87"/>
      <c r="BG33" s="87"/>
      <c r="BH33" s="87"/>
      <c r="BI33" s="87"/>
      <c r="BJ33" s="87"/>
      <c r="BK33" s="87"/>
    </row>
    <row r="34" spans="1:63" ht="18.75" customHeight="1">
      <c r="A34" s="9">
        <v>29</v>
      </c>
      <c r="B34" s="185"/>
      <c r="C34" s="103"/>
      <c r="D34" s="103"/>
      <c r="E34" s="103"/>
      <c r="F34" s="103"/>
      <c r="G34" s="103"/>
      <c r="H34" s="103"/>
      <c r="I34" s="102" t="s">
        <v>159</v>
      </c>
      <c r="J34" s="102" t="s">
        <v>159</v>
      </c>
      <c r="K34" s="100"/>
      <c r="L34" s="99"/>
      <c r="M34" s="99"/>
      <c r="N34" s="101"/>
      <c r="O34" s="124"/>
      <c r="P34" s="100"/>
      <c r="Q34" s="97"/>
      <c r="R34" s="97"/>
      <c r="S34" s="96"/>
      <c r="T34" s="124"/>
      <c r="U34" s="100"/>
      <c r="V34" s="99"/>
      <c r="W34" s="96"/>
      <c r="X34" s="98"/>
      <c r="Y34" s="97"/>
      <c r="Z34" s="96"/>
      <c r="AA34" s="100"/>
      <c r="AB34" s="99"/>
      <c r="AC34" s="96"/>
      <c r="AD34" s="98"/>
      <c r="AE34" s="97"/>
      <c r="AF34" s="96"/>
      <c r="AG34" s="95"/>
      <c r="AH34" s="95"/>
      <c r="AI34" s="94"/>
      <c r="AJ34" s="93"/>
      <c r="AK34" s="92" t="s">
        <v>159</v>
      </c>
      <c r="AL34" s="91"/>
      <c r="AM34" s="88"/>
      <c r="AN34" s="89"/>
      <c r="AO34" s="89"/>
      <c r="AP34" s="89"/>
      <c r="AQ34" s="89"/>
      <c r="AR34" s="138"/>
      <c r="AS34" s="102" t="s">
        <v>159</v>
      </c>
      <c r="AT34" s="104" t="s">
        <v>159</v>
      </c>
      <c r="AU34" s="89"/>
      <c r="AV34" s="104"/>
      <c r="AW34" s="104"/>
      <c r="AX34" s="104"/>
      <c r="AY34" s="104"/>
      <c r="AZ34" s="89"/>
      <c r="BA34" s="88"/>
      <c r="BB34" s="87"/>
      <c r="BC34" s="87"/>
      <c r="BD34" s="87"/>
      <c r="BE34" s="87"/>
      <c r="BF34" s="87"/>
      <c r="BG34" s="87"/>
      <c r="BH34" s="87"/>
      <c r="BI34" s="87"/>
      <c r="BJ34" s="87"/>
      <c r="BK34" s="87"/>
    </row>
    <row r="35" spans="1:63" ht="18.75" customHeight="1">
      <c r="A35" s="9">
        <v>30</v>
      </c>
      <c r="B35" s="185"/>
      <c r="C35" s="103"/>
      <c r="D35" s="103"/>
      <c r="E35" s="103"/>
      <c r="F35" s="103"/>
      <c r="G35" s="103"/>
      <c r="H35" s="103"/>
      <c r="I35" s="102" t="s">
        <v>159</v>
      </c>
      <c r="J35" s="102" t="s">
        <v>159</v>
      </c>
      <c r="K35" s="100"/>
      <c r="L35" s="99"/>
      <c r="M35" s="99"/>
      <c r="N35" s="101"/>
      <c r="O35" s="124"/>
      <c r="P35" s="100"/>
      <c r="Q35" s="97"/>
      <c r="R35" s="97"/>
      <c r="S35" s="96"/>
      <c r="T35" s="124"/>
      <c r="U35" s="100"/>
      <c r="V35" s="99"/>
      <c r="W35" s="96"/>
      <c r="X35" s="98"/>
      <c r="Y35" s="97"/>
      <c r="Z35" s="96"/>
      <c r="AA35" s="100"/>
      <c r="AB35" s="99"/>
      <c r="AC35" s="96"/>
      <c r="AD35" s="98"/>
      <c r="AE35" s="97"/>
      <c r="AF35" s="96"/>
      <c r="AG35" s="95"/>
      <c r="AH35" s="95"/>
      <c r="AI35" s="94"/>
      <c r="AJ35" s="93"/>
      <c r="AK35" s="92" t="s">
        <v>159</v>
      </c>
      <c r="AL35" s="91"/>
      <c r="AM35" s="88"/>
      <c r="AN35" s="89"/>
      <c r="AO35" s="89"/>
      <c r="AP35" s="89"/>
      <c r="AQ35" s="89"/>
      <c r="AR35" s="138"/>
      <c r="AS35" s="102" t="s">
        <v>159</v>
      </c>
      <c r="AT35" s="90" t="s">
        <v>159</v>
      </c>
      <c r="AU35" s="89"/>
      <c r="AV35" s="90"/>
      <c r="AW35" s="90"/>
      <c r="AX35" s="90"/>
      <c r="AY35" s="90"/>
      <c r="AZ35" s="89"/>
      <c r="BA35" s="88"/>
      <c r="BB35" s="87"/>
      <c r="BC35" s="87"/>
      <c r="BD35" s="87"/>
      <c r="BE35" s="87"/>
      <c r="BF35" s="87"/>
      <c r="BG35" s="87"/>
      <c r="BH35" s="87"/>
      <c r="BI35" s="87"/>
      <c r="BJ35" s="87"/>
      <c r="BK35" s="87"/>
    </row>
    <row r="36" spans="2:35" ht="14.25">
      <c r="B36" s="186"/>
      <c r="J36" s="2"/>
      <c r="AF36" s="13"/>
      <c r="AI36" s="2"/>
    </row>
    <row r="37" spans="2:35" ht="14.25">
      <c r="B37" s="186"/>
      <c r="J37" s="2"/>
      <c r="AF37" s="13"/>
      <c r="AI37" s="2"/>
    </row>
  </sheetData>
  <sheetProtection/>
  <mergeCells count="32">
    <mergeCell ref="BK3:BK4"/>
    <mergeCell ref="AV3:BA4"/>
    <mergeCell ref="BB3:BB4"/>
    <mergeCell ref="BC3:BC4"/>
    <mergeCell ref="BD3:BD4"/>
    <mergeCell ref="BE3:BE4"/>
    <mergeCell ref="BG3:BG4"/>
    <mergeCell ref="BH3:BH4"/>
    <mergeCell ref="BI3:BI4"/>
    <mergeCell ref="BJ3:BJ4"/>
    <mergeCell ref="AU3:AU4"/>
    <mergeCell ref="BF3:BF4"/>
    <mergeCell ref="AD3:AF3"/>
    <mergeCell ref="AK3:AK4"/>
    <mergeCell ref="AL3:AN3"/>
    <mergeCell ref="AO3:AQ3"/>
    <mergeCell ref="AT3:AT4"/>
    <mergeCell ref="AR3:AR4"/>
    <mergeCell ref="AS3:AS4"/>
    <mergeCell ref="P3:T3"/>
    <mergeCell ref="U3:W3"/>
    <mergeCell ref="X3:Z3"/>
    <mergeCell ref="AA3:AC3"/>
    <mergeCell ref="I3:I4"/>
    <mergeCell ref="J3:J4"/>
    <mergeCell ref="K3:O3"/>
    <mergeCell ref="F3:G3"/>
    <mergeCell ref="H3:H4"/>
    <mergeCell ref="A3:A4"/>
    <mergeCell ref="B3:B4"/>
    <mergeCell ref="C3:D3"/>
    <mergeCell ref="E3:E4"/>
  </mergeCells>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39" r:id="rId4"/>
  <colBreaks count="1" manualBreakCount="1">
    <brk id="27" max="38" man="1"/>
  </colBreaks>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B1:AV42"/>
  <sheetViews>
    <sheetView zoomScalePageLayoutView="0" workbookViewId="0" topLeftCell="A1">
      <selection activeCell="Z47" sqref="Z47"/>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423" t="s">
        <v>57</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row>
    <row r="2" spans="45:48" ht="9.75" customHeight="1">
      <c r="AS2" s="22"/>
      <c r="AT2" s="22"/>
      <c r="AU2" s="22"/>
      <c r="AV2" s="21"/>
    </row>
    <row r="3" spans="2:48" ht="15.75" customHeight="1">
      <c r="B3" s="925" t="s">
        <v>161</v>
      </c>
      <c r="C3" s="926"/>
      <c r="D3" s="926"/>
      <c r="E3" s="926"/>
      <c r="F3" s="926"/>
      <c r="G3" s="926"/>
      <c r="H3" s="926"/>
      <c r="I3" s="926"/>
      <c r="J3" s="926"/>
      <c r="K3" s="926"/>
      <c r="L3" s="926"/>
      <c r="M3" s="926"/>
      <c r="N3" s="927"/>
      <c r="O3" s="897" t="s">
        <v>135</v>
      </c>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9"/>
    </row>
    <row r="4" spans="2:48" ht="15.75" customHeight="1">
      <c r="B4" s="928"/>
      <c r="C4" s="929"/>
      <c r="D4" s="929"/>
      <c r="E4" s="929"/>
      <c r="F4" s="929"/>
      <c r="G4" s="929"/>
      <c r="H4" s="929"/>
      <c r="I4" s="929"/>
      <c r="J4" s="929"/>
      <c r="K4" s="929"/>
      <c r="L4" s="929"/>
      <c r="M4" s="929"/>
      <c r="N4" s="930"/>
      <c r="O4" s="900"/>
      <c r="P4" s="901"/>
      <c r="Q4" s="901"/>
      <c r="R4" s="901"/>
      <c r="S4" s="901"/>
      <c r="T4" s="901"/>
      <c r="U4" s="901"/>
      <c r="V4" s="901"/>
      <c r="W4" s="901"/>
      <c r="X4" s="901"/>
      <c r="Y4" s="901"/>
      <c r="Z4" s="901"/>
      <c r="AA4" s="901"/>
      <c r="AB4" s="901"/>
      <c r="AC4" s="901"/>
      <c r="AD4" s="901"/>
      <c r="AE4" s="901"/>
      <c r="AF4" s="901"/>
      <c r="AG4" s="901"/>
      <c r="AH4" s="901"/>
      <c r="AI4" s="901"/>
      <c r="AJ4" s="901"/>
      <c r="AK4" s="901"/>
      <c r="AL4" s="901"/>
      <c r="AM4" s="901"/>
      <c r="AN4" s="901"/>
      <c r="AO4" s="901"/>
      <c r="AP4" s="901"/>
      <c r="AQ4" s="901"/>
      <c r="AR4" s="901"/>
      <c r="AS4" s="901"/>
      <c r="AT4" s="901"/>
      <c r="AU4" s="901"/>
      <c r="AV4" s="902"/>
    </row>
    <row r="5" spans="2:48" ht="23.25" customHeight="1">
      <c r="B5" s="931" t="s">
        <v>35</v>
      </c>
      <c r="C5" s="932"/>
      <c r="D5" s="932"/>
      <c r="E5" s="932"/>
      <c r="F5" s="932"/>
      <c r="G5" s="932"/>
      <c r="H5" s="932"/>
      <c r="I5" s="932"/>
      <c r="J5" s="932"/>
      <c r="K5" s="932"/>
      <c r="L5" s="932"/>
      <c r="M5" s="932"/>
      <c r="N5" s="933"/>
      <c r="O5" s="29">
        <v>0</v>
      </c>
      <c r="P5" s="30">
        <v>0</v>
      </c>
      <c r="Q5" s="30">
        <v>1</v>
      </c>
      <c r="R5" s="30">
        <v>2</v>
      </c>
      <c r="S5" s="30">
        <v>3</v>
      </c>
      <c r="T5" s="30">
        <v>1</v>
      </c>
      <c r="U5" s="30">
        <v>1</v>
      </c>
      <c r="V5" s="30">
        <v>1</v>
      </c>
      <c r="W5" s="30">
        <v>1</v>
      </c>
      <c r="X5" s="30">
        <v>2</v>
      </c>
      <c r="Y5" s="30">
        <v>2</v>
      </c>
      <c r="Z5" s="30">
        <v>2</v>
      </c>
      <c r="AA5" s="30">
        <v>2</v>
      </c>
      <c r="AB5" s="30">
        <v>8</v>
      </c>
      <c r="AC5" s="30">
        <v>0</v>
      </c>
      <c r="AD5" s="30">
        <v>1</v>
      </c>
      <c r="AE5" s="30"/>
      <c r="AF5" s="30"/>
      <c r="AG5" s="30"/>
      <c r="AH5" s="30"/>
      <c r="AI5" s="30"/>
      <c r="AJ5" s="30"/>
      <c r="AK5" s="30"/>
      <c r="AL5" s="30"/>
      <c r="AM5" s="30"/>
      <c r="AN5" s="30"/>
      <c r="AO5" s="30"/>
      <c r="AP5" s="30"/>
      <c r="AQ5" s="30"/>
      <c r="AR5" s="30"/>
      <c r="AS5" s="30"/>
      <c r="AT5" s="30"/>
      <c r="AU5" s="30"/>
      <c r="AV5" s="31"/>
    </row>
    <row r="6" spans="2:48" ht="18" customHeight="1">
      <c r="B6" s="795" t="s">
        <v>58</v>
      </c>
      <c r="C6" s="796"/>
      <c r="D6" s="796"/>
      <c r="E6" s="796"/>
      <c r="F6" s="796"/>
      <c r="G6" s="796"/>
      <c r="H6" s="796"/>
      <c r="I6" s="796"/>
      <c r="J6" s="796"/>
      <c r="K6" s="796"/>
      <c r="L6" s="796"/>
      <c r="M6" s="796"/>
      <c r="N6" s="797"/>
      <c r="O6" s="897" t="s">
        <v>136</v>
      </c>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9"/>
    </row>
    <row r="7" spans="2:48" ht="18" customHeight="1">
      <c r="B7" s="798"/>
      <c r="C7" s="799"/>
      <c r="D7" s="799"/>
      <c r="E7" s="799"/>
      <c r="F7" s="799"/>
      <c r="G7" s="799"/>
      <c r="H7" s="799"/>
      <c r="I7" s="799"/>
      <c r="J7" s="799"/>
      <c r="K7" s="799"/>
      <c r="L7" s="799"/>
      <c r="M7" s="799"/>
      <c r="N7" s="800"/>
      <c r="O7" s="900"/>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2"/>
    </row>
    <row r="8" spans="2:48" ht="17.25" customHeight="1">
      <c r="B8" s="795" t="s">
        <v>36</v>
      </c>
      <c r="C8" s="796"/>
      <c r="D8" s="796"/>
      <c r="E8" s="796"/>
      <c r="F8" s="796"/>
      <c r="G8" s="796"/>
      <c r="H8" s="796"/>
      <c r="I8" s="796"/>
      <c r="J8" s="796"/>
      <c r="K8" s="796"/>
      <c r="L8" s="796"/>
      <c r="M8" s="796"/>
      <c r="N8" s="797"/>
      <c r="O8" s="919" t="s">
        <v>137</v>
      </c>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1"/>
    </row>
    <row r="9" spans="2:48" ht="17.25" customHeight="1">
      <c r="B9" s="798"/>
      <c r="C9" s="799"/>
      <c r="D9" s="799"/>
      <c r="E9" s="799"/>
      <c r="F9" s="799"/>
      <c r="G9" s="799"/>
      <c r="H9" s="799"/>
      <c r="I9" s="799"/>
      <c r="J9" s="799"/>
      <c r="K9" s="799"/>
      <c r="L9" s="799"/>
      <c r="M9" s="799"/>
      <c r="N9" s="800"/>
      <c r="O9" s="922"/>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4"/>
    </row>
    <row r="10" spans="2:48" ht="15.75" customHeight="1">
      <c r="B10" s="811" t="s">
        <v>162</v>
      </c>
      <c r="C10" s="796"/>
      <c r="D10" s="796"/>
      <c r="E10" s="796"/>
      <c r="F10" s="796"/>
      <c r="G10" s="796"/>
      <c r="H10" s="796"/>
      <c r="I10" s="796"/>
      <c r="J10" s="796"/>
      <c r="K10" s="796"/>
      <c r="L10" s="796"/>
      <c r="M10" s="796"/>
      <c r="N10" s="797"/>
      <c r="O10" s="897" t="s">
        <v>75</v>
      </c>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9"/>
    </row>
    <row r="11" spans="2:48" ht="15.75" customHeight="1">
      <c r="B11" s="798"/>
      <c r="C11" s="799"/>
      <c r="D11" s="799"/>
      <c r="E11" s="799"/>
      <c r="F11" s="799"/>
      <c r="G11" s="799"/>
      <c r="H11" s="799"/>
      <c r="I11" s="799"/>
      <c r="J11" s="799"/>
      <c r="K11" s="799"/>
      <c r="L11" s="799"/>
      <c r="M11" s="799"/>
      <c r="N11" s="800"/>
      <c r="O11" s="900"/>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1"/>
      <c r="AR11" s="901"/>
      <c r="AS11" s="901"/>
      <c r="AT11" s="901"/>
      <c r="AU11" s="901"/>
      <c r="AV11" s="902"/>
    </row>
    <row r="12" spans="2:48" ht="18" customHeight="1">
      <c r="B12" s="907" t="s">
        <v>165</v>
      </c>
      <c r="C12" s="908"/>
      <c r="D12" s="908"/>
      <c r="E12" s="908"/>
      <c r="F12" s="908"/>
      <c r="G12" s="908"/>
      <c r="H12" s="908"/>
      <c r="I12" s="908"/>
      <c r="J12" s="908"/>
      <c r="K12" s="908"/>
      <c r="L12" s="908"/>
      <c r="M12" s="908"/>
      <c r="N12" s="909"/>
      <c r="O12" s="913" t="s">
        <v>76</v>
      </c>
      <c r="P12" s="914"/>
      <c r="Q12" s="914"/>
      <c r="R12" s="914"/>
      <c r="S12" s="914"/>
      <c r="T12" s="914"/>
      <c r="U12" s="914"/>
      <c r="V12" s="914"/>
      <c r="W12" s="914"/>
      <c r="X12" s="914"/>
      <c r="Y12" s="914"/>
      <c r="Z12" s="914"/>
      <c r="AA12" s="914"/>
      <c r="AB12" s="914"/>
      <c r="AC12" s="914"/>
      <c r="AD12" s="914"/>
      <c r="AE12" s="914"/>
      <c r="AF12" s="914"/>
      <c r="AG12" s="914"/>
      <c r="AH12" s="914"/>
      <c r="AI12" s="914"/>
      <c r="AJ12" s="914"/>
      <c r="AK12" s="914"/>
      <c r="AL12" s="914"/>
      <c r="AM12" s="914"/>
      <c r="AN12" s="914"/>
      <c r="AO12" s="914"/>
      <c r="AP12" s="914"/>
      <c r="AQ12" s="914"/>
      <c r="AR12" s="914"/>
      <c r="AS12" s="914"/>
      <c r="AT12" s="914"/>
      <c r="AU12" s="914"/>
      <c r="AV12" s="915"/>
    </row>
    <row r="13" spans="2:48" ht="18" customHeight="1">
      <c r="B13" s="910"/>
      <c r="C13" s="911"/>
      <c r="D13" s="911"/>
      <c r="E13" s="911"/>
      <c r="F13" s="911"/>
      <c r="G13" s="911"/>
      <c r="H13" s="911"/>
      <c r="I13" s="911"/>
      <c r="J13" s="911"/>
      <c r="K13" s="911"/>
      <c r="L13" s="911"/>
      <c r="M13" s="911"/>
      <c r="N13" s="912"/>
      <c r="O13" s="916"/>
      <c r="P13" s="917"/>
      <c r="Q13" s="917"/>
      <c r="R13" s="917"/>
      <c r="S13" s="917"/>
      <c r="T13" s="917"/>
      <c r="U13" s="917"/>
      <c r="V13" s="917"/>
      <c r="W13" s="917"/>
      <c r="X13" s="917"/>
      <c r="Y13" s="917"/>
      <c r="Z13" s="917"/>
      <c r="AA13" s="917"/>
      <c r="AB13" s="917"/>
      <c r="AC13" s="917"/>
      <c r="AD13" s="917"/>
      <c r="AE13" s="917"/>
      <c r="AF13" s="917"/>
      <c r="AG13" s="917"/>
      <c r="AH13" s="917"/>
      <c r="AI13" s="917"/>
      <c r="AJ13" s="917"/>
      <c r="AK13" s="917"/>
      <c r="AL13" s="917"/>
      <c r="AM13" s="917"/>
      <c r="AN13" s="917"/>
      <c r="AO13" s="917"/>
      <c r="AP13" s="917"/>
      <c r="AQ13" s="917"/>
      <c r="AR13" s="917"/>
      <c r="AS13" s="917"/>
      <c r="AT13" s="917"/>
      <c r="AU13" s="917"/>
      <c r="AV13" s="918"/>
    </row>
    <row r="14" spans="2:48" ht="24.75" customHeight="1">
      <c r="B14" s="795" t="s">
        <v>9</v>
      </c>
      <c r="C14" s="796"/>
      <c r="D14" s="796"/>
      <c r="E14" s="796"/>
      <c r="F14" s="796"/>
      <c r="G14" s="903"/>
      <c r="H14" s="875" t="s">
        <v>4</v>
      </c>
      <c r="I14" s="876"/>
      <c r="J14" s="876"/>
      <c r="K14" s="876"/>
      <c r="L14" s="876"/>
      <c r="M14" s="876"/>
      <c r="N14" s="877"/>
      <c r="O14" s="826" t="s">
        <v>12</v>
      </c>
      <c r="P14" s="827"/>
      <c r="Q14" s="827"/>
      <c r="R14" s="827"/>
      <c r="S14" s="906" t="s">
        <v>77</v>
      </c>
      <c r="T14" s="906"/>
      <c r="U14" s="906"/>
      <c r="V14" s="906"/>
      <c r="W14" s="906"/>
      <c r="X14" s="906"/>
      <c r="Y14" s="906"/>
      <c r="Z14" s="906"/>
      <c r="AA14" s="906"/>
      <c r="AB14" s="890"/>
      <c r="AC14" s="890"/>
      <c r="AD14" s="890"/>
      <c r="AE14" s="891"/>
      <c r="AF14" s="826" t="s">
        <v>13</v>
      </c>
      <c r="AG14" s="827"/>
      <c r="AH14" s="827"/>
      <c r="AI14" s="827"/>
      <c r="AJ14" s="906" t="s">
        <v>77</v>
      </c>
      <c r="AK14" s="906"/>
      <c r="AL14" s="906"/>
      <c r="AM14" s="906"/>
      <c r="AN14" s="906"/>
      <c r="AO14" s="906"/>
      <c r="AP14" s="906"/>
      <c r="AQ14" s="906"/>
      <c r="AR14" s="906"/>
      <c r="AS14" s="890"/>
      <c r="AT14" s="890"/>
      <c r="AU14" s="890"/>
      <c r="AV14" s="891"/>
    </row>
    <row r="15" spans="2:48" ht="24.75" customHeight="1">
      <c r="B15" s="812"/>
      <c r="C15" s="813"/>
      <c r="D15" s="813"/>
      <c r="E15" s="813"/>
      <c r="F15" s="813"/>
      <c r="G15" s="904"/>
      <c r="H15" s="872" t="s">
        <v>5</v>
      </c>
      <c r="I15" s="873"/>
      <c r="J15" s="873"/>
      <c r="K15" s="873"/>
      <c r="L15" s="873"/>
      <c r="M15" s="873"/>
      <c r="N15" s="874"/>
      <c r="O15" s="859" t="s">
        <v>12</v>
      </c>
      <c r="P15" s="860"/>
      <c r="Q15" s="860"/>
      <c r="R15" s="860"/>
      <c r="S15" s="871">
        <v>8400</v>
      </c>
      <c r="T15" s="871"/>
      <c r="U15" s="871"/>
      <c r="V15" s="871"/>
      <c r="W15" s="871"/>
      <c r="X15" s="871"/>
      <c r="Y15" s="871"/>
      <c r="Z15" s="871"/>
      <c r="AA15" s="871"/>
      <c r="AB15" s="862" t="s">
        <v>138</v>
      </c>
      <c r="AC15" s="862"/>
      <c r="AD15" s="862"/>
      <c r="AE15" s="863"/>
      <c r="AF15" s="859" t="s">
        <v>13</v>
      </c>
      <c r="AG15" s="860"/>
      <c r="AH15" s="860"/>
      <c r="AI15" s="860"/>
      <c r="AJ15" s="871">
        <v>8600</v>
      </c>
      <c r="AK15" s="871"/>
      <c r="AL15" s="871"/>
      <c r="AM15" s="871"/>
      <c r="AN15" s="871"/>
      <c r="AO15" s="871"/>
      <c r="AP15" s="871"/>
      <c r="AQ15" s="871"/>
      <c r="AR15" s="871"/>
      <c r="AS15" s="862" t="s">
        <v>139</v>
      </c>
      <c r="AT15" s="862"/>
      <c r="AU15" s="862"/>
      <c r="AV15" s="863"/>
    </row>
    <row r="16" spans="2:48" ht="24.75" customHeight="1">
      <c r="B16" s="812"/>
      <c r="C16" s="813"/>
      <c r="D16" s="813"/>
      <c r="E16" s="813"/>
      <c r="F16" s="813"/>
      <c r="G16" s="904"/>
      <c r="H16" s="892" t="s">
        <v>20</v>
      </c>
      <c r="I16" s="893"/>
      <c r="J16" s="893"/>
      <c r="K16" s="893"/>
      <c r="L16" s="893"/>
      <c r="M16" s="893"/>
      <c r="N16" s="894"/>
      <c r="O16" s="879" t="s">
        <v>12</v>
      </c>
      <c r="P16" s="880"/>
      <c r="Q16" s="880"/>
      <c r="R16" s="880"/>
      <c r="S16" s="895" t="s">
        <v>140</v>
      </c>
      <c r="T16" s="896"/>
      <c r="U16" s="896"/>
      <c r="V16" s="896"/>
      <c r="W16" s="896"/>
      <c r="X16" s="896"/>
      <c r="Y16" s="896"/>
      <c r="Z16" s="896"/>
      <c r="AA16" s="896"/>
      <c r="AB16" s="862" t="s">
        <v>139</v>
      </c>
      <c r="AC16" s="862"/>
      <c r="AD16" s="862"/>
      <c r="AE16" s="863"/>
      <c r="AF16" s="879" t="s">
        <v>13</v>
      </c>
      <c r="AG16" s="880"/>
      <c r="AH16" s="880"/>
      <c r="AI16" s="880"/>
      <c r="AJ16" s="895" t="s">
        <v>140</v>
      </c>
      <c r="AK16" s="896"/>
      <c r="AL16" s="896"/>
      <c r="AM16" s="896"/>
      <c r="AN16" s="896"/>
      <c r="AO16" s="896"/>
      <c r="AP16" s="896"/>
      <c r="AQ16" s="896"/>
      <c r="AR16" s="896"/>
      <c r="AS16" s="862" t="s">
        <v>139</v>
      </c>
      <c r="AT16" s="862"/>
      <c r="AU16" s="862"/>
      <c r="AV16" s="863"/>
    </row>
    <row r="17" spans="2:48" ht="24.75" customHeight="1">
      <c r="B17" s="812"/>
      <c r="C17" s="813"/>
      <c r="D17" s="813"/>
      <c r="E17" s="813"/>
      <c r="F17" s="813"/>
      <c r="G17" s="904"/>
      <c r="H17" s="887" t="s">
        <v>6</v>
      </c>
      <c r="I17" s="888"/>
      <c r="J17" s="888"/>
      <c r="K17" s="888"/>
      <c r="L17" s="888"/>
      <c r="M17" s="888"/>
      <c r="N17" s="889"/>
      <c r="O17" s="879" t="s">
        <v>12</v>
      </c>
      <c r="P17" s="880"/>
      <c r="Q17" s="880"/>
      <c r="R17" s="880"/>
      <c r="S17" s="878" t="s">
        <v>78</v>
      </c>
      <c r="T17" s="878"/>
      <c r="U17" s="878"/>
      <c r="V17" s="878"/>
      <c r="W17" s="878"/>
      <c r="X17" s="878"/>
      <c r="Y17" s="878"/>
      <c r="Z17" s="878"/>
      <c r="AA17" s="878"/>
      <c r="AB17" s="885"/>
      <c r="AC17" s="885"/>
      <c r="AD17" s="885"/>
      <c r="AE17" s="886"/>
      <c r="AF17" s="879" t="s">
        <v>13</v>
      </c>
      <c r="AG17" s="880"/>
      <c r="AH17" s="880"/>
      <c r="AI17" s="880"/>
      <c r="AJ17" s="878" t="s">
        <v>78</v>
      </c>
      <c r="AK17" s="878"/>
      <c r="AL17" s="878"/>
      <c r="AM17" s="878"/>
      <c r="AN17" s="878"/>
      <c r="AO17" s="878"/>
      <c r="AP17" s="878"/>
      <c r="AQ17" s="878"/>
      <c r="AR17" s="878"/>
      <c r="AS17" s="885"/>
      <c r="AT17" s="885"/>
      <c r="AU17" s="885"/>
      <c r="AV17" s="886"/>
    </row>
    <row r="18" spans="2:48" ht="24.75" customHeight="1">
      <c r="B18" s="812"/>
      <c r="C18" s="813"/>
      <c r="D18" s="813"/>
      <c r="E18" s="813"/>
      <c r="F18" s="813"/>
      <c r="G18" s="904"/>
      <c r="H18" s="887" t="s">
        <v>163</v>
      </c>
      <c r="I18" s="888"/>
      <c r="J18" s="888"/>
      <c r="K18" s="888"/>
      <c r="L18" s="888"/>
      <c r="M18" s="888"/>
      <c r="N18" s="889"/>
      <c r="O18" s="879" t="s">
        <v>12</v>
      </c>
      <c r="P18" s="880"/>
      <c r="Q18" s="880"/>
      <c r="R18" s="880"/>
      <c r="S18" s="878">
        <v>20000</v>
      </c>
      <c r="T18" s="878"/>
      <c r="U18" s="878"/>
      <c r="V18" s="878"/>
      <c r="W18" s="878"/>
      <c r="X18" s="878"/>
      <c r="Y18" s="878"/>
      <c r="Z18" s="878"/>
      <c r="AA18" s="878"/>
      <c r="AB18" s="881" t="s">
        <v>141</v>
      </c>
      <c r="AC18" s="881"/>
      <c r="AD18" s="881"/>
      <c r="AE18" s="882"/>
      <c r="AF18" s="879" t="s">
        <v>13</v>
      </c>
      <c r="AG18" s="880"/>
      <c r="AH18" s="880"/>
      <c r="AI18" s="880"/>
      <c r="AJ18" s="878">
        <v>20000</v>
      </c>
      <c r="AK18" s="878"/>
      <c r="AL18" s="878"/>
      <c r="AM18" s="878"/>
      <c r="AN18" s="878"/>
      <c r="AO18" s="878"/>
      <c r="AP18" s="878"/>
      <c r="AQ18" s="878"/>
      <c r="AR18" s="878"/>
      <c r="AS18" s="881" t="s">
        <v>141</v>
      </c>
      <c r="AT18" s="881"/>
      <c r="AU18" s="881"/>
      <c r="AV18" s="882"/>
    </row>
    <row r="19" spans="2:48" ht="24.75" customHeight="1">
      <c r="B19" s="798"/>
      <c r="C19" s="799"/>
      <c r="D19" s="799"/>
      <c r="E19" s="799"/>
      <c r="F19" s="799"/>
      <c r="G19" s="905"/>
      <c r="H19" s="849" t="s">
        <v>164</v>
      </c>
      <c r="I19" s="850"/>
      <c r="J19" s="850"/>
      <c r="K19" s="850"/>
      <c r="L19" s="850"/>
      <c r="M19" s="850"/>
      <c r="N19" s="851"/>
      <c r="O19" s="852" t="s">
        <v>12</v>
      </c>
      <c r="P19" s="853"/>
      <c r="Q19" s="853"/>
      <c r="R19" s="853"/>
      <c r="S19" s="870">
        <v>6000</v>
      </c>
      <c r="T19" s="870"/>
      <c r="U19" s="870"/>
      <c r="V19" s="870"/>
      <c r="W19" s="870"/>
      <c r="X19" s="870"/>
      <c r="Y19" s="870"/>
      <c r="Z19" s="870"/>
      <c r="AA19" s="870"/>
      <c r="AB19" s="865" t="s">
        <v>141</v>
      </c>
      <c r="AC19" s="865"/>
      <c r="AD19" s="865"/>
      <c r="AE19" s="866"/>
      <c r="AF19" s="852" t="s">
        <v>13</v>
      </c>
      <c r="AG19" s="853"/>
      <c r="AH19" s="853"/>
      <c r="AI19" s="853"/>
      <c r="AJ19" s="870">
        <v>6000</v>
      </c>
      <c r="AK19" s="870"/>
      <c r="AL19" s="870"/>
      <c r="AM19" s="870"/>
      <c r="AN19" s="870"/>
      <c r="AO19" s="870"/>
      <c r="AP19" s="870"/>
      <c r="AQ19" s="870"/>
      <c r="AR19" s="870"/>
      <c r="AS19" s="865" t="s">
        <v>141</v>
      </c>
      <c r="AT19" s="865"/>
      <c r="AU19" s="865"/>
      <c r="AV19" s="866"/>
    </row>
    <row r="20" spans="2:48" ht="24.75" customHeight="1">
      <c r="B20" s="795" t="s">
        <v>10</v>
      </c>
      <c r="C20" s="854"/>
      <c r="D20" s="854"/>
      <c r="E20" s="854"/>
      <c r="F20" s="854"/>
      <c r="G20" s="883"/>
      <c r="H20" s="875" t="s">
        <v>5</v>
      </c>
      <c r="I20" s="876"/>
      <c r="J20" s="876"/>
      <c r="K20" s="876"/>
      <c r="L20" s="876"/>
      <c r="M20" s="876"/>
      <c r="N20" s="877"/>
      <c r="O20" s="826" t="s">
        <v>12</v>
      </c>
      <c r="P20" s="827"/>
      <c r="Q20" s="827"/>
      <c r="R20" s="827"/>
      <c r="S20" s="828">
        <v>7700</v>
      </c>
      <c r="T20" s="828"/>
      <c r="U20" s="828"/>
      <c r="V20" s="828"/>
      <c r="W20" s="828"/>
      <c r="X20" s="828"/>
      <c r="Y20" s="828"/>
      <c r="Z20" s="828"/>
      <c r="AA20" s="828"/>
      <c r="AB20" s="868" t="s">
        <v>139</v>
      </c>
      <c r="AC20" s="868"/>
      <c r="AD20" s="868"/>
      <c r="AE20" s="869"/>
      <c r="AF20" s="826" t="s">
        <v>13</v>
      </c>
      <c r="AG20" s="827"/>
      <c r="AH20" s="827"/>
      <c r="AI20" s="827"/>
      <c r="AJ20" s="828">
        <v>7900</v>
      </c>
      <c r="AK20" s="828"/>
      <c r="AL20" s="828"/>
      <c r="AM20" s="828"/>
      <c r="AN20" s="828"/>
      <c r="AO20" s="828"/>
      <c r="AP20" s="828"/>
      <c r="AQ20" s="828"/>
      <c r="AR20" s="828"/>
      <c r="AS20" s="868" t="s">
        <v>139</v>
      </c>
      <c r="AT20" s="868"/>
      <c r="AU20" s="868"/>
      <c r="AV20" s="869"/>
    </row>
    <row r="21" spans="2:48" ht="24.75" customHeight="1">
      <c r="B21" s="855"/>
      <c r="C21" s="856"/>
      <c r="D21" s="856"/>
      <c r="E21" s="856"/>
      <c r="F21" s="856"/>
      <c r="G21" s="884"/>
      <c r="H21" s="872" t="s">
        <v>163</v>
      </c>
      <c r="I21" s="873"/>
      <c r="J21" s="873"/>
      <c r="K21" s="873"/>
      <c r="L21" s="873"/>
      <c r="M21" s="873"/>
      <c r="N21" s="874"/>
      <c r="O21" s="859" t="s">
        <v>12</v>
      </c>
      <c r="P21" s="860"/>
      <c r="Q21" s="860"/>
      <c r="R21" s="860"/>
      <c r="S21" s="871">
        <v>20000</v>
      </c>
      <c r="T21" s="871"/>
      <c r="U21" s="871"/>
      <c r="V21" s="871"/>
      <c r="W21" s="871"/>
      <c r="X21" s="871"/>
      <c r="Y21" s="871"/>
      <c r="Z21" s="871"/>
      <c r="AA21" s="871"/>
      <c r="AB21" s="862" t="s">
        <v>141</v>
      </c>
      <c r="AC21" s="862"/>
      <c r="AD21" s="862"/>
      <c r="AE21" s="863"/>
      <c r="AF21" s="859" t="s">
        <v>13</v>
      </c>
      <c r="AG21" s="860"/>
      <c r="AH21" s="860"/>
      <c r="AI21" s="860"/>
      <c r="AJ21" s="871">
        <v>20000</v>
      </c>
      <c r="AK21" s="871"/>
      <c r="AL21" s="871"/>
      <c r="AM21" s="871"/>
      <c r="AN21" s="871"/>
      <c r="AO21" s="871"/>
      <c r="AP21" s="871"/>
      <c r="AQ21" s="871"/>
      <c r="AR21" s="871"/>
      <c r="AS21" s="862" t="s">
        <v>141</v>
      </c>
      <c r="AT21" s="862"/>
      <c r="AU21" s="862"/>
      <c r="AV21" s="863"/>
    </row>
    <row r="22" spans="2:48" ht="24.75" customHeight="1">
      <c r="B22" s="855"/>
      <c r="C22" s="856"/>
      <c r="D22" s="856"/>
      <c r="E22" s="856"/>
      <c r="F22" s="856"/>
      <c r="G22" s="884"/>
      <c r="H22" s="849" t="s">
        <v>164</v>
      </c>
      <c r="I22" s="850"/>
      <c r="J22" s="850"/>
      <c r="K22" s="850"/>
      <c r="L22" s="850"/>
      <c r="M22" s="850"/>
      <c r="N22" s="851"/>
      <c r="O22" s="852" t="s">
        <v>12</v>
      </c>
      <c r="P22" s="853"/>
      <c r="Q22" s="853"/>
      <c r="R22" s="853"/>
      <c r="S22" s="870">
        <v>20000</v>
      </c>
      <c r="T22" s="870"/>
      <c r="U22" s="870"/>
      <c r="V22" s="870"/>
      <c r="W22" s="870"/>
      <c r="X22" s="870"/>
      <c r="Y22" s="870"/>
      <c r="Z22" s="870"/>
      <c r="AA22" s="870"/>
      <c r="AB22" s="865" t="s">
        <v>141</v>
      </c>
      <c r="AC22" s="865"/>
      <c r="AD22" s="865"/>
      <c r="AE22" s="866"/>
      <c r="AF22" s="852" t="s">
        <v>13</v>
      </c>
      <c r="AG22" s="853"/>
      <c r="AH22" s="853"/>
      <c r="AI22" s="853"/>
      <c r="AJ22" s="870">
        <v>20000</v>
      </c>
      <c r="AK22" s="870"/>
      <c r="AL22" s="870"/>
      <c r="AM22" s="870"/>
      <c r="AN22" s="870"/>
      <c r="AO22" s="870"/>
      <c r="AP22" s="870"/>
      <c r="AQ22" s="870"/>
      <c r="AR22" s="870"/>
      <c r="AS22" s="865" t="s">
        <v>141</v>
      </c>
      <c r="AT22" s="865"/>
      <c r="AU22" s="865"/>
      <c r="AV22" s="866"/>
    </row>
    <row r="23" spans="2:48" ht="24.75" customHeight="1">
      <c r="B23" s="795" t="s">
        <v>11</v>
      </c>
      <c r="C23" s="854"/>
      <c r="D23" s="854"/>
      <c r="E23" s="854"/>
      <c r="F23" s="854"/>
      <c r="G23" s="854"/>
      <c r="H23" s="875" t="s">
        <v>5</v>
      </c>
      <c r="I23" s="876"/>
      <c r="J23" s="876"/>
      <c r="K23" s="876"/>
      <c r="L23" s="876"/>
      <c r="M23" s="876"/>
      <c r="N23" s="877"/>
      <c r="O23" s="826" t="s">
        <v>12</v>
      </c>
      <c r="P23" s="827"/>
      <c r="Q23" s="827"/>
      <c r="R23" s="827"/>
      <c r="S23" s="867"/>
      <c r="T23" s="867"/>
      <c r="U23" s="867"/>
      <c r="V23" s="867"/>
      <c r="W23" s="867"/>
      <c r="X23" s="867"/>
      <c r="Y23" s="867"/>
      <c r="Z23" s="867"/>
      <c r="AA23" s="867"/>
      <c r="AB23" s="868" t="s">
        <v>139</v>
      </c>
      <c r="AC23" s="868"/>
      <c r="AD23" s="868"/>
      <c r="AE23" s="869"/>
      <c r="AF23" s="826" t="s">
        <v>13</v>
      </c>
      <c r="AG23" s="827"/>
      <c r="AH23" s="827"/>
      <c r="AI23" s="827"/>
      <c r="AJ23" s="867"/>
      <c r="AK23" s="867"/>
      <c r="AL23" s="867"/>
      <c r="AM23" s="867"/>
      <c r="AN23" s="867"/>
      <c r="AO23" s="867"/>
      <c r="AP23" s="867"/>
      <c r="AQ23" s="867"/>
      <c r="AR23" s="867"/>
      <c r="AS23" s="868" t="s">
        <v>139</v>
      </c>
      <c r="AT23" s="868"/>
      <c r="AU23" s="868"/>
      <c r="AV23" s="869"/>
    </row>
    <row r="24" spans="2:48" ht="24.75" customHeight="1">
      <c r="B24" s="855"/>
      <c r="C24" s="856"/>
      <c r="D24" s="856"/>
      <c r="E24" s="856"/>
      <c r="F24" s="856"/>
      <c r="G24" s="856"/>
      <c r="H24" s="872" t="s">
        <v>163</v>
      </c>
      <c r="I24" s="873"/>
      <c r="J24" s="873"/>
      <c r="K24" s="873"/>
      <c r="L24" s="873"/>
      <c r="M24" s="873"/>
      <c r="N24" s="874"/>
      <c r="O24" s="859" t="s">
        <v>12</v>
      </c>
      <c r="P24" s="860"/>
      <c r="Q24" s="860"/>
      <c r="R24" s="860"/>
      <c r="S24" s="861"/>
      <c r="T24" s="861"/>
      <c r="U24" s="861"/>
      <c r="V24" s="861"/>
      <c r="W24" s="861"/>
      <c r="X24" s="861"/>
      <c r="Y24" s="861"/>
      <c r="Z24" s="861"/>
      <c r="AA24" s="861"/>
      <c r="AB24" s="862" t="s">
        <v>141</v>
      </c>
      <c r="AC24" s="862"/>
      <c r="AD24" s="862"/>
      <c r="AE24" s="863"/>
      <c r="AF24" s="859" t="s">
        <v>13</v>
      </c>
      <c r="AG24" s="860"/>
      <c r="AH24" s="860"/>
      <c r="AI24" s="860"/>
      <c r="AJ24" s="861"/>
      <c r="AK24" s="861"/>
      <c r="AL24" s="861"/>
      <c r="AM24" s="861"/>
      <c r="AN24" s="861"/>
      <c r="AO24" s="861"/>
      <c r="AP24" s="861"/>
      <c r="AQ24" s="861"/>
      <c r="AR24" s="861"/>
      <c r="AS24" s="862" t="s">
        <v>141</v>
      </c>
      <c r="AT24" s="862"/>
      <c r="AU24" s="862"/>
      <c r="AV24" s="863"/>
    </row>
    <row r="25" spans="2:48" ht="24.75" customHeight="1">
      <c r="B25" s="857"/>
      <c r="C25" s="858"/>
      <c r="D25" s="858"/>
      <c r="E25" s="858"/>
      <c r="F25" s="858"/>
      <c r="G25" s="858"/>
      <c r="H25" s="849" t="s">
        <v>164</v>
      </c>
      <c r="I25" s="850"/>
      <c r="J25" s="850"/>
      <c r="K25" s="850"/>
      <c r="L25" s="850"/>
      <c r="M25" s="850"/>
      <c r="N25" s="851"/>
      <c r="O25" s="852" t="s">
        <v>12</v>
      </c>
      <c r="P25" s="853"/>
      <c r="Q25" s="853"/>
      <c r="R25" s="853"/>
      <c r="S25" s="864"/>
      <c r="T25" s="864"/>
      <c r="U25" s="864"/>
      <c r="V25" s="864"/>
      <c r="W25" s="864"/>
      <c r="X25" s="864"/>
      <c r="Y25" s="864"/>
      <c r="Z25" s="864"/>
      <c r="AA25" s="864"/>
      <c r="AB25" s="865" t="s">
        <v>141</v>
      </c>
      <c r="AC25" s="865"/>
      <c r="AD25" s="865"/>
      <c r="AE25" s="866"/>
      <c r="AF25" s="852" t="s">
        <v>13</v>
      </c>
      <c r="AG25" s="853"/>
      <c r="AH25" s="853"/>
      <c r="AI25" s="853"/>
      <c r="AJ25" s="864"/>
      <c r="AK25" s="864"/>
      <c r="AL25" s="864"/>
      <c r="AM25" s="864"/>
      <c r="AN25" s="864"/>
      <c r="AO25" s="864"/>
      <c r="AP25" s="864"/>
      <c r="AQ25" s="864"/>
      <c r="AR25" s="864"/>
      <c r="AS25" s="865" t="s">
        <v>141</v>
      </c>
      <c r="AT25" s="865"/>
      <c r="AU25" s="865"/>
      <c r="AV25" s="866"/>
    </row>
    <row r="26" spans="2:48" ht="24.75" customHeight="1">
      <c r="B26" s="840" t="s">
        <v>7</v>
      </c>
      <c r="C26" s="841"/>
      <c r="D26" s="841"/>
      <c r="E26" s="841"/>
      <c r="F26" s="841"/>
      <c r="G26" s="841"/>
      <c r="H26" s="841"/>
      <c r="I26" s="841"/>
      <c r="J26" s="841"/>
      <c r="K26" s="841"/>
      <c r="L26" s="841"/>
      <c r="M26" s="841"/>
      <c r="N26" s="842"/>
      <c r="O26" s="843" t="s">
        <v>12</v>
      </c>
      <c r="P26" s="844"/>
      <c r="Q26" s="844"/>
      <c r="R26" s="844"/>
      <c r="S26" s="848"/>
      <c r="T26" s="848"/>
      <c r="U26" s="848"/>
      <c r="V26" s="848"/>
      <c r="W26" s="848"/>
      <c r="X26" s="848"/>
      <c r="Y26" s="848"/>
      <c r="Z26" s="848"/>
      <c r="AA26" s="848"/>
      <c r="AB26" s="846" t="s">
        <v>139</v>
      </c>
      <c r="AC26" s="846"/>
      <c r="AD26" s="846"/>
      <c r="AE26" s="847"/>
      <c r="AF26" s="843" t="s">
        <v>13</v>
      </c>
      <c r="AG26" s="844"/>
      <c r="AH26" s="844"/>
      <c r="AI26" s="844"/>
      <c r="AJ26" s="848"/>
      <c r="AK26" s="848"/>
      <c r="AL26" s="848"/>
      <c r="AM26" s="848"/>
      <c r="AN26" s="848"/>
      <c r="AO26" s="848"/>
      <c r="AP26" s="848"/>
      <c r="AQ26" s="848"/>
      <c r="AR26" s="848"/>
      <c r="AS26" s="846" t="s">
        <v>139</v>
      </c>
      <c r="AT26" s="846"/>
      <c r="AU26" s="846"/>
      <c r="AV26" s="847"/>
    </row>
    <row r="27" spans="2:48" ht="24.75" customHeight="1">
      <c r="B27" s="840" t="s">
        <v>14</v>
      </c>
      <c r="C27" s="841"/>
      <c r="D27" s="841"/>
      <c r="E27" s="841"/>
      <c r="F27" s="841"/>
      <c r="G27" s="841"/>
      <c r="H27" s="841"/>
      <c r="I27" s="841"/>
      <c r="J27" s="841"/>
      <c r="K27" s="841"/>
      <c r="L27" s="841"/>
      <c r="M27" s="841"/>
      <c r="N27" s="842"/>
      <c r="O27" s="843" t="s">
        <v>12</v>
      </c>
      <c r="P27" s="844"/>
      <c r="Q27" s="844"/>
      <c r="R27" s="844"/>
      <c r="S27" s="848"/>
      <c r="T27" s="848"/>
      <c r="U27" s="848"/>
      <c r="V27" s="848"/>
      <c r="W27" s="848"/>
      <c r="X27" s="848"/>
      <c r="Y27" s="848"/>
      <c r="Z27" s="848"/>
      <c r="AA27" s="848"/>
      <c r="AB27" s="846" t="s">
        <v>142</v>
      </c>
      <c r="AC27" s="846"/>
      <c r="AD27" s="846"/>
      <c r="AE27" s="847"/>
      <c r="AF27" s="843" t="s">
        <v>13</v>
      </c>
      <c r="AG27" s="844"/>
      <c r="AH27" s="844"/>
      <c r="AI27" s="844"/>
      <c r="AJ27" s="848"/>
      <c r="AK27" s="848"/>
      <c r="AL27" s="848"/>
      <c r="AM27" s="848"/>
      <c r="AN27" s="848"/>
      <c r="AO27" s="848"/>
      <c r="AP27" s="848"/>
      <c r="AQ27" s="848"/>
      <c r="AR27" s="848"/>
      <c r="AS27" s="846" t="s">
        <v>143</v>
      </c>
      <c r="AT27" s="846"/>
      <c r="AU27" s="846"/>
      <c r="AV27" s="847"/>
    </row>
    <row r="28" spans="2:48" ht="24.75" customHeight="1">
      <c r="B28" s="840" t="s">
        <v>15</v>
      </c>
      <c r="C28" s="841"/>
      <c r="D28" s="841"/>
      <c r="E28" s="841"/>
      <c r="F28" s="841"/>
      <c r="G28" s="841"/>
      <c r="H28" s="841"/>
      <c r="I28" s="841"/>
      <c r="J28" s="841"/>
      <c r="K28" s="841"/>
      <c r="L28" s="841"/>
      <c r="M28" s="841"/>
      <c r="N28" s="842"/>
      <c r="O28" s="843" t="s">
        <v>12</v>
      </c>
      <c r="P28" s="844"/>
      <c r="Q28" s="844"/>
      <c r="R28" s="844"/>
      <c r="S28" s="845">
        <v>11000</v>
      </c>
      <c r="T28" s="845"/>
      <c r="U28" s="845"/>
      <c r="V28" s="845"/>
      <c r="W28" s="845"/>
      <c r="X28" s="845"/>
      <c r="Y28" s="845"/>
      <c r="Z28" s="845"/>
      <c r="AA28" s="845"/>
      <c r="AB28" s="846" t="s">
        <v>144</v>
      </c>
      <c r="AC28" s="846"/>
      <c r="AD28" s="846"/>
      <c r="AE28" s="847"/>
      <c r="AF28" s="843" t="s">
        <v>13</v>
      </c>
      <c r="AG28" s="844"/>
      <c r="AH28" s="844"/>
      <c r="AI28" s="844"/>
      <c r="AJ28" s="845">
        <v>12000</v>
      </c>
      <c r="AK28" s="845"/>
      <c r="AL28" s="845"/>
      <c r="AM28" s="845"/>
      <c r="AN28" s="845"/>
      <c r="AO28" s="845"/>
      <c r="AP28" s="845"/>
      <c r="AQ28" s="845"/>
      <c r="AR28" s="845"/>
      <c r="AS28" s="846" t="s">
        <v>144</v>
      </c>
      <c r="AT28" s="846"/>
      <c r="AU28" s="846"/>
      <c r="AV28" s="847"/>
    </row>
    <row r="29" spans="2:48" ht="24.75" customHeight="1">
      <c r="B29" s="834" t="s">
        <v>19</v>
      </c>
      <c r="C29" s="835"/>
      <c r="D29" s="835"/>
      <c r="E29" s="835"/>
      <c r="F29" s="835"/>
      <c r="G29" s="835"/>
      <c r="H29" s="835"/>
      <c r="I29" s="835"/>
      <c r="J29" s="835"/>
      <c r="K29" s="835"/>
      <c r="L29" s="835"/>
      <c r="M29" s="835"/>
      <c r="N29" s="836"/>
      <c r="O29" s="826" t="s">
        <v>12</v>
      </c>
      <c r="P29" s="827"/>
      <c r="Q29" s="827"/>
      <c r="R29" s="827"/>
      <c r="S29" s="828">
        <v>1000</v>
      </c>
      <c r="T29" s="828"/>
      <c r="U29" s="828"/>
      <c r="V29" s="828"/>
      <c r="W29" s="828"/>
      <c r="X29" s="828"/>
      <c r="Y29" s="828"/>
      <c r="Z29" s="828"/>
      <c r="AA29" s="828"/>
      <c r="AB29" s="824" t="s">
        <v>144</v>
      </c>
      <c r="AC29" s="824"/>
      <c r="AD29" s="824"/>
      <c r="AE29" s="825"/>
      <c r="AF29" s="826" t="s">
        <v>13</v>
      </c>
      <c r="AG29" s="827"/>
      <c r="AH29" s="827"/>
      <c r="AI29" s="827"/>
      <c r="AJ29" s="828">
        <v>1000</v>
      </c>
      <c r="AK29" s="828"/>
      <c r="AL29" s="828"/>
      <c r="AM29" s="828"/>
      <c r="AN29" s="828"/>
      <c r="AO29" s="828"/>
      <c r="AP29" s="828"/>
      <c r="AQ29" s="828"/>
      <c r="AR29" s="828"/>
      <c r="AS29" s="824" t="s">
        <v>144</v>
      </c>
      <c r="AT29" s="824"/>
      <c r="AU29" s="824"/>
      <c r="AV29" s="825"/>
    </row>
    <row r="30" spans="2:48" ht="33.75" customHeight="1">
      <c r="B30" s="834" t="s">
        <v>16</v>
      </c>
      <c r="C30" s="835"/>
      <c r="D30" s="835"/>
      <c r="E30" s="835"/>
      <c r="F30" s="835"/>
      <c r="G30" s="835"/>
      <c r="H30" s="835"/>
      <c r="I30" s="835"/>
      <c r="J30" s="835"/>
      <c r="K30" s="835"/>
      <c r="L30" s="835"/>
      <c r="M30" s="835"/>
      <c r="N30" s="836"/>
      <c r="O30" s="837" t="s">
        <v>79</v>
      </c>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839"/>
    </row>
    <row r="31" spans="2:48" ht="21.75" customHeight="1">
      <c r="B31" s="840" t="s">
        <v>8</v>
      </c>
      <c r="C31" s="841"/>
      <c r="D31" s="841"/>
      <c r="E31" s="841"/>
      <c r="F31" s="841"/>
      <c r="G31" s="841"/>
      <c r="H31" s="841"/>
      <c r="I31" s="841"/>
      <c r="J31" s="841"/>
      <c r="K31" s="841"/>
      <c r="L31" s="841"/>
      <c r="M31" s="841"/>
      <c r="N31" s="842"/>
      <c r="O31" s="837" t="s">
        <v>22</v>
      </c>
      <c r="P31" s="838"/>
      <c r="Q31" s="838"/>
      <c r="R31" s="838"/>
      <c r="S31" s="838"/>
      <c r="T31" s="838"/>
      <c r="U31" s="838"/>
      <c r="V31" s="838"/>
      <c r="W31" s="838"/>
      <c r="X31" s="838"/>
      <c r="Y31" s="838"/>
      <c r="Z31" s="838"/>
      <c r="AA31" s="838"/>
      <c r="AB31" s="838"/>
      <c r="AC31" s="838"/>
      <c r="AD31" s="838"/>
      <c r="AE31" s="838"/>
      <c r="AF31" s="838"/>
      <c r="AG31" s="838"/>
      <c r="AH31" s="838"/>
      <c r="AI31" s="838"/>
      <c r="AJ31" s="838"/>
      <c r="AK31" s="838"/>
      <c r="AL31" s="838"/>
      <c r="AM31" s="838"/>
      <c r="AN31" s="838"/>
      <c r="AO31" s="838"/>
      <c r="AP31" s="838"/>
      <c r="AQ31" s="838"/>
      <c r="AR31" s="838"/>
      <c r="AS31" s="838"/>
      <c r="AT31" s="838"/>
      <c r="AU31" s="838"/>
      <c r="AV31" s="839"/>
    </row>
    <row r="32" spans="2:48" ht="18" customHeight="1">
      <c r="B32" s="795" t="s">
        <v>2</v>
      </c>
      <c r="C32" s="829"/>
      <c r="D32" s="829"/>
      <c r="E32" s="829"/>
      <c r="F32" s="829"/>
      <c r="G32" s="829"/>
      <c r="H32" s="829"/>
      <c r="I32" s="829"/>
      <c r="J32" s="829"/>
      <c r="K32" s="829"/>
      <c r="L32" s="829"/>
      <c r="M32" s="829"/>
      <c r="N32" s="830"/>
      <c r="O32" s="801" t="s">
        <v>63</v>
      </c>
      <c r="P32" s="802"/>
      <c r="Q32" s="802"/>
      <c r="R32" s="802"/>
      <c r="S32" s="802"/>
      <c r="T32" s="802"/>
      <c r="U32" s="802"/>
      <c r="V32" s="803"/>
      <c r="W32" s="32" t="s">
        <v>29</v>
      </c>
      <c r="X32" s="26"/>
      <c r="Y32" s="26"/>
      <c r="Z32" s="26"/>
      <c r="AA32" s="26"/>
      <c r="AB32" s="26"/>
      <c r="AC32" s="26"/>
      <c r="AD32" s="26"/>
      <c r="AE32" s="28"/>
      <c r="AF32" s="804" t="s">
        <v>64</v>
      </c>
      <c r="AG32" s="802"/>
      <c r="AH32" s="802"/>
      <c r="AI32" s="802"/>
      <c r="AJ32" s="802"/>
      <c r="AK32" s="802"/>
      <c r="AL32" s="802"/>
      <c r="AM32" s="803"/>
      <c r="AN32" s="32" t="s">
        <v>145</v>
      </c>
      <c r="AO32" s="26"/>
      <c r="AP32" s="26"/>
      <c r="AQ32" s="26"/>
      <c r="AR32" s="26"/>
      <c r="AS32" s="26"/>
      <c r="AT32" s="26"/>
      <c r="AU32" s="26"/>
      <c r="AV32" s="27"/>
    </row>
    <row r="33" spans="2:48" ht="18" customHeight="1">
      <c r="B33" s="831"/>
      <c r="C33" s="832"/>
      <c r="D33" s="832"/>
      <c r="E33" s="832"/>
      <c r="F33" s="832"/>
      <c r="G33" s="832"/>
      <c r="H33" s="832"/>
      <c r="I33" s="832"/>
      <c r="J33" s="832"/>
      <c r="K33" s="832"/>
      <c r="L33" s="832"/>
      <c r="M33" s="832"/>
      <c r="N33" s="833"/>
      <c r="O33" s="805" t="s">
        <v>0</v>
      </c>
      <c r="P33" s="806"/>
      <c r="Q33" s="806"/>
      <c r="R33" s="806"/>
      <c r="S33" s="806"/>
      <c r="T33" s="806"/>
      <c r="U33" s="806"/>
      <c r="V33" s="807"/>
      <c r="W33" s="808" t="s">
        <v>146</v>
      </c>
      <c r="X33" s="809"/>
      <c r="Y33" s="809"/>
      <c r="Z33" s="809"/>
      <c r="AA33" s="809"/>
      <c r="AB33" s="809"/>
      <c r="AC33" s="809"/>
      <c r="AD33" s="809"/>
      <c r="AE33" s="809"/>
      <c r="AF33" s="809"/>
      <c r="AG33" s="809"/>
      <c r="AH33" s="809"/>
      <c r="AI33" s="809"/>
      <c r="AJ33" s="809"/>
      <c r="AK33" s="809"/>
      <c r="AL33" s="809"/>
      <c r="AM33" s="809"/>
      <c r="AN33" s="809"/>
      <c r="AO33" s="809"/>
      <c r="AP33" s="809"/>
      <c r="AQ33" s="809"/>
      <c r="AR33" s="809"/>
      <c r="AS33" s="809"/>
      <c r="AT33" s="809"/>
      <c r="AU33" s="809"/>
      <c r="AV33" s="810"/>
    </row>
    <row r="34" spans="2:48" ht="18" customHeight="1">
      <c r="B34" s="795" t="s">
        <v>3</v>
      </c>
      <c r="C34" s="796"/>
      <c r="D34" s="796"/>
      <c r="E34" s="796"/>
      <c r="F34" s="796"/>
      <c r="G34" s="796"/>
      <c r="H34" s="796"/>
      <c r="I34" s="796"/>
      <c r="J34" s="796"/>
      <c r="K34" s="796"/>
      <c r="L34" s="796"/>
      <c r="M34" s="796"/>
      <c r="N34" s="797"/>
      <c r="O34" s="801" t="s">
        <v>63</v>
      </c>
      <c r="P34" s="802"/>
      <c r="Q34" s="802"/>
      <c r="R34" s="802"/>
      <c r="S34" s="802"/>
      <c r="T34" s="802"/>
      <c r="U34" s="802"/>
      <c r="V34" s="803"/>
      <c r="W34" s="32" t="s">
        <v>80</v>
      </c>
      <c r="X34" s="26"/>
      <c r="Y34" s="26"/>
      <c r="Z34" s="26"/>
      <c r="AA34" s="26"/>
      <c r="AB34" s="26"/>
      <c r="AC34" s="26"/>
      <c r="AD34" s="26"/>
      <c r="AE34" s="26"/>
      <c r="AF34" s="804" t="s">
        <v>64</v>
      </c>
      <c r="AG34" s="802"/>
      <c r="AH34" s="802"/>
      <c r="AI34" s="802"/>
      <c r="AJ34" s="802"/>
      <c r="AK34" s="802"/>
      <c r="AL34" s="802"/>
      <c r="AM34" s="803"/>
      <c r="AN34" s="32" t="s">
        <v>147</v>
      </c>
      <c r="AO34" s="26"/>
      <c r="AP34" s="26"/>
      <c r="AQ34" s="26"/>
      <c r="AR34" s="26"/>
      <c r="AS34" s="26"/>
      <c r="AT34" s="26"/>
      <c r="AU34" s="26"/>
      <c r="AV34" s="27"/>
    </row>
    <row r="35" spans="2:48" ht="18" customHeight="1">
      <c r="B35" s="798"/>
      <c r="C35" s="799"/>
      <c r="D35" s="799"/>
      <c r="E35" s="799"/>
      <c r="F35" s="799"/>
      <c r="G35" s="799"/>
      <c r="H35" s="799"/>
      <c r="I35" s="799"/>
      <c r="J35" s="799"/>
      <c r="K35" s="799"/>
      <c r="L35" s="799"/>
      <c r="M35" s="799"/>
      <c r="N35" s="800"/>
      <c r="O35" s="805" t="s">
        <v>0</v>
      </c>
      <c r="P35" s="806"/>
      <c r="Q35" s="806"/>
      <c r="R35" s="806"/>
      <c r="S35" s="806"/>
      <c r="T35" s="806"/>
      <c r="U35" s="806"/>
      <c r="V35" s="807"/>
      <c r="W35" s="808" t="s">
        <v>146</v>
      </c>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10"/>
    </row>
    <row r="36" spans="2:48" ht="18" customHeight="1">
      <c r="B36" s="811" t="s">
        <v>1</v>
      </c>
      <c r="C36" s="796"/>
      <c r="D36" s="796"/>
      <c r="E36" s="796"/>
      <c r="F36" s="796"/>
      <c r="G36" s="796"/>
      <c r="H36" s="796"/>
      <c r="I36" s="796"/>
      <c r="J36" s="796"/>
      <c r="K36" s="796"/>
      <c r="L36" s="796"/>
      <c r="M36" s="796"/>
      <c r="N36" s="797"/>
      <c r="O36" s="815" t="s">
        <v>81</v>
      </c>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c r="AU36" s="816"/>
      <c r="AV36" s="817"/>
    </row>
    <row r="37" spans="2:48" ht="18" customHeight="1">
      <c r="B37" s="812"/>
      <c r="C37" s="813"/>
      <c r="D37" s="813"/>
      <c r="E37" s="813"/>
      <c r="F37" s="813"/>
      <c r="G37" s="813"/>
      <c r="H37" s="813"/>
      <c r="I37" s="813"/>
      <c r="J37" s="813"/>
      <c r="K37" s="813"/>
      <c r="L37" s="813"/>
      <c r="M37" s="813"/>
      <c r="N37" s="814"/>
      <c r="O37" s="818"/>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20"/>
    </row>
    <row r="38" spans="2:48" ht="18" customHeight="1">
      <c r="B38" s="812"/>
      <c r="C38" s="813"/>
      <c r="D38" s="813"/>
      <c r="E38" s="813"/>
      <c r="F38" s="813"/>
      <c r="G38" s="813"/>
      <c r="H38" s="813"/>
      <c r="I38" s="813"/>
      <c r="J38" s="813"/>
      <c r="K38" s="813"/>
      <c r="L38" s="813"/>
      <c r="M38" s="813"/>
      <c r="N38" s="814"/>
      <c r="O38" s="821"/>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3"/>
    </row>
    <row r="39" spans="2:48" ht="18" customHeight="1">
      <c r="B39" s="812"/>
      <c r="C39" s="813"/>
      <c r="D39" s="813"/>
      <c r="E39" s="813"/>
      <c r="F39" s="813"/>
      <c r="G39" s="813"/>
      <c r="H39" s="813"/>
      <c r="I39" s="813"/>
      <c r="J39" s="813"/>
      <c r="K39" s="813"/>
      <c r="L39" s="813"/>
      <c r="M39" s="813"/>
      <c r="N39" s="814"/>
      <c r="O39" s="821"/>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3"/>
    </row>
    <row r="40" spans="2:48" ht="18" customHeight="1">
      <c r="B40" s="812"/>
      <c r="C40" s="813"/>
      <c r="D40" s="813"/>
      <c r="E40" s="813"/>
      <c r="F40" s="813"/>
      <c r="G40" s="813"/>
      <c r="H40" s="813"/>
      <c r="I40" s="813"/>
      <c r="J40" s="813"/>
      <c r="K40" s="813"/>
      <c r="L40" s="813"/>
      <c r="M40" s="813"/>
      <c r="N40" s="814"/>
      <c r="O40" s="790"/>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2"/>
    </row>
    <row r="41" spans="2:48" ht="18" customHeight="1">
      <c r="B41" s="793" t="s">
        <v>21</v>
      </c>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3"/>
      <c r="AM41" s="793"/>
      <c r="AN41" s="793"/>
      <c r="AO41" s="793"/>
      <c r="AP41" s="793"/>
      <c r="AQ41" s="793"/>
      <c r="AR41" s="793"/>
      <c r="AS41" s="793"/>
      <c r="AT41" s="793"/>
      <c r="AU41" s="793"/>
      <c r="AV41" s="793"/>
    </row>
    <row r="42" spans="2:48" ht="18" customHeight="1">
      <c r="B42" s="794" t="s">
        <v>148</v>
      </c>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row>
  </sheetData>
  <sheetProtection/>
  <mergeCells count="149">
    <mergeCell ref="B8:N9"/>
    <mergeCell ref="O8:AV9"/>
    <mergeCell ref="B1:AV1"/>
    <mergeCell ref="B3:N4"/>
    <mergeCell ref="O3:AV4"/>
    <mergeCell ref="B5:N5"/>
    <mergeCell ref="B6:N7"/>
    <mergeCell ref="O6:AV7"/>
    <mergeCell ref="B10:N11"/>
    <mergeCell ref="O10:AV11"/>
    <mergeCell ref="AF14:AI14"/>
    <mergeCell ref="B14:G19"/>
    <mergeCell ref="AJ16:AR16"/>
    <mergeCell ref="AS16:AV16"/>
    <mergeCell ref="S14:AA14"/>
    <mergeCell ref="AJ14:AR14"/>
    <mergeCell ref="B12:N13"/>
    <mergeCell ref="O12:AV13"/>
    <mergeCell ref="AB16:AE16"/>
    <mergeCell ref="AJ15:AR15"/>
    <mergeCell ref="AS15:AV15"/>
    <mergeCell ref="AF16:AI16"/>
    <mergeCell ref="H16:N16"/>
    <mergeCell ref="O16:R16"/>
    <mergeCell ref="S16:AA16"/>
    <mergeCell ref="AS14:AV14"/>
    <mergeCell ref="H15:N15"/>
    <mergeCell ref="O15:R15"/>
    <mergeCell ref="S15:AA15"/>
    <mergeCell ref="AB15:AE15"/>
    <mergeCell ref="AF15:AI15"/>
    <mergeCell ref="AB14:AE14"/>
    <mergeCell ref="H14:N14"/>
    <mergeCell ref="O14:R14"/>
    <mergeCell ref="AS17:AV17"/>
    <mergeCell ref="AF17:AI17"/>
    <mergeCell ref="AJ17:AR17"/>
    <mergeCell ref="AS18:AV18"/>
    <mergeCell ref="H17:N17"/>
    <mergeCell ref="O17:R17"/>
    <mergeCell ref="S17:AA17"/>
    <mergeCell ref="AB17:AE17"/>
    <mergeCell ref="H18:N18"/>
    <mergeCell ref="O18:R18"/>
    <mergeCell ref="AB18:AE18"/>
    <mergeCell ref="B20:G22"/>
    <mergeCell ref="H20:N20"/>
    <mergeCell ref="O20:R20"/>
    <mergeCell ref="S20:AA20"/>
    <mergeCell ref="H22:N22"/>
    <mergeCell ref="H21:N21"/>
    <mergeCell ref="AB22:AE22"/>
    <mergeCell ref="AF19:AI19"/>
    <mergeCell ref="AF22:AI22"/>
    <mergeCell ref="AB21:AE21"/>
    <mergeCell ref="O19:R19"/>
    <mergeCell ref="S19:AA19"/>
    <mergeCell ref="AB19:AE19"/>
    <mergeCell ref="H23:N23"/>
    <mergeCell ref="O23:R23"/>
    <mergeCell ref="H19:N19"/>
    <mergeCell ref="AS19:AV19"/>
    <mergeCell ref="S18:AA18"/>
    <mergeCell ref="AF18:AI18"/>
    <mergeCell ref="AJ18:AR18"/>
    <mergeCell ref="AJ19:AR19"/>
    <mergeCell ref="AB20:AE20"/>
    <mergeCell ref="AF20:AI20"/>
    <mergeCell ref="AS23:AV23"/>
    <mergeCell ref="AJ20:AR20"/>
    <mergeCell ref="AS20:AV20"/>
    <mergeCell ref="AF21:AI21"/>
    <mergeCell ref="AJ22:AR22"/>
    <mergeCell ref="AS22:AV22"/>
    <mergeCell ref="AF23:AI23"/>
    <mergeCell ref="AS21:AV21"/>
    <mergeCell ref="AJ23:AR23"/>
    <mergeCell ref="AJ21:AR21"/>
    <mergeCell ref="S23:AA23"/>
    <mergeCell ref="AB23:AE23"/>
    <mergeCell ref="S22:AA22"/>
    <mergeCell ref="O21:R21"/>
    <mergeCell ref="S21:AA21"/>
    <mergeCell ref="H24:N24"/>
    <mergeCell ref="O24:R24"/>
    <mergeCell ref="S24:AA24"/>
    <mergeCell ref="AB24:AE24"/>
    <mergeCell ref="O22:R22"/>
    <mergeCell ref="AF24:AI24"/>
    <mergeCell ref="AJ24:AR24"/>
    <mergeCell ref="AS24:AV24"/>
    <mergeCell ref="S25:AA25"/>
    <mergeCell ref="AB25:AE25"/>
    <mergeCell ref="AF25:AI25"/>
    <mergeCell ref="AJ25:AR25"/>
    <mergeCell ref="AS25:AV25"/>
    <mergeCell ref="AF26:AI26"/>
    <mergeCell ref="AJ26:AR26"/>
    <mergeCell ref="AS26:AV26"/>
    <mergeCell ref="H25:N25"/>
    <mergeCell ref="O25:R25"/>
    <mergeCell ref="B26:N26"/>
    <mergeCell ref="O26:R26"/>
    <mergeCell ref="S26:AA26"/>
    <mergeCell ref="AB26:AE26"/>
    <mergeCell ref="B23:G25"/>
    <mergeCell ref="AJ28:AR28"/>
    <mergeCell ref="AS28:AV28"/>
    <mergeCell ref="B27:N27"/>
    <mergeCell ref="O27:R27"/>
    <mergeCell ref="S27:AA27"/>
    <mergeCell ref="AB27:AE27"/>
    <mergeCell ref="AF27:AI27"/>
    <mergeCell ref="AJ27:AR27"/>
    <mergeCell ref="AS27:AV27"/>
    <mergeCell ref="B28:N28"/>
    <mergeCell ref="O28:R28"/>
    <mergeCell ref="S28:AA28"/>
    <mergeCell ref="AB28:AE28"/>
    <mergeCell ref="AF28:AI28"/>
    <mergeCell ref="B29:N29"/>
    <mergeCell ref="O29:R29"/>
    <mergeCell ref="S29:AA29"/>
    <mergeCell ref="AB29:AE29"/>
    <mergeCell ref="B32:N33"/>
    <mergeCell ref="O32:V32"/>
    <mergeCell ref="AF32:AM32"/>
    <mergeCell ref="O33:V33"/>
    <mergeCell ref="W33:AV33"/>
    <mergeCell ref="B30:N30"/>
    <mergeCell ref="O30:AV30"/>
    <mergeCell ref="B31:N31"/>
    <mergeCell ref="O31:AV31"/>
    <mergeCell ref="O37:AV37"/>
    <mergeCell ref="O38:AV38"/>
    <mergeCell ref="O39:AV39"/>
    <mergeCell ref="AS29:AV29"/>
    <mergeCell ref="AF29:AI29"/>
    <mergeCell ref="AJ29:AR29"/>
    <mergeCell ref="O40:AV40"/>
    <mergeCell ref="B41:AV41"/>
    <mergeCell ref="B42:AV42"/>
    <mergeCell ref="B34:N35"/>
    <mergeCell ref="O34:V34"/>
    <mergeCell ref="AF34:AM34"/>
    <mergeCell ref="O35:V35"/>
    <mergeCell ref="W35:AV35"/>
    <mergeCell ref="B36:N40"/>
    <mergeCell ref="O36:AV36"/>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 ATSUKO-PSLB72M</dc:creator>
  <cp:keywords/>
  <dc:description/>
  <cp:lastModifiedBy>西野 由香</cp:lastModifiedBy>
  <cp:lastPrinted>2016-01-14T13:37:27Z</cp:lastPrinted>
  <dcterms:created xsi:type="dcterms:W3CDTF">2012-03-22T10:01:19Z</dcterms:created>
  <dcterms:modified xsi:type="dcterms:W3CDTF">2020-12-22T05:56:24Z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